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er\OneDrive\Pulpit\FW_ Prośba\"/>
    </mc:Choice>
  </mc:AlternateContent>
  <xr:revisionPtr revIDLastSave="0" documentId="13_ncr:1_{22B9B31D-AB1C-4E15-BAB2-C5C095910D14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zalacznik_nr_3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" l="1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F7" i="2"/>
  <c r="BG7" i="2"/>
  <c r="BH7" i="2"/>
  <c r="I17" i="2"/>
  <c r="J17" i="2"/>
  <c r="K17" i="2"/>
  <c r="L17" i="2"/>
  <c r="M17" i="2"/>
  <c r="N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F17" i="2"/>
  <c r="BG17" i="2"/>
  <c r="BH17" i="2"/>
  <c r="U7" i="2"/>
  <c r="R7" i="2"/>
  <c r="R84" i="2" s="1"/>
  <c r="S7" i="2"/>
  <c r="S84" i="2" s="1"/>
  <c r="T7" i="2"/>
  <c r="T84" i="2" s="1"/>
  <c r="Q7" i="2"/>
  <c r="I7" i="2"/>
  <c r="J7" i="2"/>
  <c r="J84" i="2" s="1"/>
  <c r="K7" i="2"/>
  <c r="K84" i="2" s="1"/>
  <c r="L7" i="2"/>
  <c r="L84" i="2" s="1"/>
  <c r="M7" i="2"/>
  <c r="M84" i="2" s="1"/>
  <c r="N7" i="2"/>
  <c r="N84" i="2" s="1"/>
  <c r="I57" i="2"/>
  <c r="J57" i="2"/>
  <c r="K57" i="2"/>
  <c r="L57" i="2"/>
  <c r="M57" i="2"/>
  <c r="N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I41" i="2"/>
  <c r="J41" i="2"/>
  <c r="J27" i="2" s="1"/>
  <c r="K41" i="2"/>
  <c r="L41" i="2"/>
  <c r="M41" i="2"/>
  <c r="N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V28" i="2"/>
  <c r="U28" i="2"/>
  <c r="I28" i="2"/>
  <c r="J28" i="2"/>
  <c r="K28" i="2"/>
  <c r="L28" i="2"/>
  <c r="M28" i="2"/>
  <c r="N28" i="2"/>
  <c r="Q28" i="2"/>
  <c r="R28" i="2"/>
  <c r="S28" i="2"/>
  <c r="T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M27" i="2"/>
  <c r="K27" i="2"/>
  <c r="L27" i="2"/>
  <c r="I84" i="2" l="1"/>
  <c r="Q84" i="2"/>
  <c r="I27" i="2"/>
  <c r="N27" i="2"/>
  <c r="D83" i="2" l="1"/>
  <c r="D74" i="2"/>
  <c r="D65" i="2"/>
  <c r="AR75" i="2" l="1"/>
  <c r="R88" i="2"/>
  <c r="AO88" i="2"/>
  <c r="AP88" i="2"/>
  <c r="AQ88" i="2"/>
  <c r="AR88" i="2"/>
  <c r="BC86" i="2"/>
  <c r="AL86" i="2"/>
  <c r="AP86" i="2"/>
  <c r="AK84" i="2"/>
  <c r="AL84" i="2"/>
  <c r="AO84" i="2"/>
  <c r="AP84" i="2"/>
  <c r="AQ84" i="2"/>
  <c r="AR84" i="2"/>
  <c r="AS84" i="2"/>
  <c r="AT84" i="2"/>
  <c r="AU84" i="2"/>
  <c r="AV84" i="2"/>
  <c r="AW84" i="2"/>
  <c r="BB84" i="2"/>
  <c r="BC84" i="2"/>
  <c r="BD84" i="2"/>
  <c r="G65" i="2"/>
  <c r="H65" i="2"/>
  <c r="G74" i="2"/>
  <c r="H74" i="2"/>
  <c r="G83" i="2"/>
  <c r="H83" i="2"/>
  <c r="I75" i="2"/>
  <c r="I88" i="2" s="1"/>
  <c r="J75" i="2"/>
  <c r="J88" i="2" s="1"/>
  <c r="K75" i="2"/>
  <c r="K88" i="2" s="1"/>
  <c r="L75" i="2"/>
  <c r="L88" i="2" s="1"/>
  <c r="M75" i="2"/>
  <c r="M88" i="2" s="1"/>
  <c r="N75" i="2"/>
  <c r="N88" i="2" s="1"/>
  <c r="Q75" i="2"/>
  <c r="Q88" i="2" s="1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K88" i="2" s="1"/>
  <c r="AL75" i="2"/>
  <c r="AL88" i="2" s="1"/>
  <c r="AM75" i="2"/>
  <c r="AN75" i="2"/>
  <c r="AO75" i="2"/>
  <c r="AP75" i="2"/>
  <c r="AQ75" i="2"/>
  <c r="AS75" i="2"/>
  <c r="AS88" i="2" s="1"/>
  <c r="AT75" i="2"/>
  <c r="AT88" i="2" s="1"/>
  <c r="AU75" i="2"/>
  <c r="AU88" i="2" s="1"/>
  <c r="AV75" i="2"/>
  <c r="AV88" i="2" s="1"/>
  <c r="AW75" i="2"/>
  <c r="AW88" i="2" s="1"/>
  <c r="AX75" i="2"/>
  <c r="AY75" i="2"/>
  <c r="AZ75" i="2"/>
  <c r="BA75" i="2"/>
  <c r="BB75" i="2"/>
  <c r="BB88" i="2" s="1"/>
  <c r="BC75" i="2"/>
  <c r="BC88" i="2" s="1"/>
  <c r="BD75" i="2"/>
  <c r="BD88" i="2" s="1"/>
  <c r="BG75" i="2"/>
  <c r="BH75" i="2"/>
  <c r="I66" i="2"/>
  <c r="I86" i="2" s="1"/>
  <c r="J66" i="2"/>
  <c r="J86" i="2" s="1"/>
  <c r="K66" i="2"/>
  <c r="K86" i="2" s="1"/>
  <c r="L66" i="2"/>
  <c r="L86" i="2" s="1"/>
  <c r="M66" i="2"/>
  <c r="M86" i="2" s="1"/>
  <c r="N66" i="2"/>
  <c r="N86" i="2" s="1"/>
  <c r="Q66" i="2"/>
  <c r="Q86" i="2" s="1"/>
  <c r="R66" i="2"/>
  <c r="R8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K86" i="2" s="1"/>
  <c r="AL66" i="2"/>
  <c r="AM66" i="2"/>
  <c r="AN66" i="2"/>
  <c r="AO66" i="2"/>
  <c r="AO86" i="2" s="1"/>
  <c r="AP66" i="2"/>
  <c r="AQ66" i="2"/>
  <c r="AQ86" i="2" s="1"/>
  <c r="AR66" i="2"/>
  <c r="AR86" i="2" s="1"/>
  <c r="AS66" i="2"/>
  <c r="AS86" i="2" s="1"/>
  <c r="AT66" i="2"/>
  <c r="AT86" i="2" s="1"/>
  <c r="AU66" i="2"/>
  <c r="AU86" i="2" s="1"/>
  <c r="AV66" i="2"/>
  <c r="AV86" i="2" s="1"/>
  <c r="AW66" i="2"/>
  <c r="AW86" i="2" s="1"/>
  <c r="AX66" i="2"/>
  <c r="AY66" i="2"/>
  <c r="AZ66" i="2"/>
  <c r="BA66" i="2"/>
  <c r="BB66" i="2"/>
  <c r="BB86" i="2" s="1"/>
  <c r="BC66" i="2"/>
  <c r="BD66" i="2"/>
  <c r="BD86" i="2" s="1"/>
  <c r="BG66" i="2"/>
  <c r="BH66" i="2"/>
  <c r="BG57" i="2"/>
  <c r="BH57" i="2"/>
  <c r="BG41" i="2"/>
  <c r="BH41" i="2"/>
  <c r="P55" i="2"/>
  <c r="O55" i="2"/>
  <c r="H55" i="2"/>
  <c r="G55" i="2"/>
  <c r="D55" i="2"/>
  <c r="BF77" i="2"/>
  <c r="BF78" i="2"/>
  <c r="BF79" i="2"/>
  <c r="BF80" i="2"/>
  <c r="BF81" i="2"/>
  <c r="BF82" i="2"/>
  <c r="BF76" i="2"/>
  <c r="BF75" i="2" s="1"/>
  <c r="BF68" i="2"/>
  <c r="BF69" i="2"/>
  <c r="BF70" i="2"/>
  <c r="BF71" i="2"/>
  <c r="BF72" i="2"/>
  <c r="BF73" i="2"/>
  <c r="BF67" i="2"/>
  <c r="BF59" i="2"/>
  <c r="BF60" i="2"/>
  <c r="BF61" i="2"/>
  <c r="BF62" i="2"/>
  <c r="BF63" i="2"/>
  <c r="BF64" i="2"/>
  <c r="BF58" i="2"/>
  <c r="BF57" i="2" s="1"/>
  <c r="BF43" i="2"/>
  <c r="BF44" i="2"/>
  <c r="BF45" i="2"/>
  <c r="BF46" i="2"/>
  <c r="BF47" i="2"/>
  <c r="BF48" i="2"/>
  <c r="BF49" i="2"/>
  <c r="BF50" i="2"/>
  <c r="BF51" i="2"/>
  <c r="BF52" i="2"/>
  <c r="BF53" i="2"/>
  <c r="BF54" i="2"/>
  <c r="BF42" i="2"/>
  <c r="BF30" i="2"/>
  <c r="BF31" i="2"/>
  <c r="BF32" i="2"/>
  <c r="BF33" i="2"/>
  <c r="BF34" i="2"/>
  <c r="BF35" i="2"/>
  <c r="BF36" i="2"/>
  <c r="BF37" i="2"/>
  <c r="BF38" i="2"/>
  <c r="BF39" i="2"/>
  <c r="BF40" i="2"/>
  <c r="BF29" i="2"/>
  <c r="F74" i="2" l="1"/>
  <c r="E74" i="2" s="1"/>
  <c r="F65" i="2"/>
  <c r="E65" i="2" s="1"/>
  <c r="BF66" i="2"/>
  <c r="BF41" i="2"/>
  <c r="F83" i="2"/>
  <c r="E83" i="2" s="1"/>
  <c r="F55" i="2"/>
  <c r="E55" i="2" s="1"/>
  <c r="P77" i="2"/>
  <c r="P68" i="2"/>
  <c r="BG28" i="2" l="1"/>
  <c r="BH28" i="2"/>
  <c r="P8" i="2"/>
  <c r="P9" i="2"/>
  <c r="G10" i="2"/>
  <c r="H10" i="2"/>
  <c r="O10" i="2"/>
  <c r="P10" i="2"/>
  <c r="D10" i="2"/>
  <c r="P82" i="2"/>
  <c r="G82" i="2"/>
  <c r="H82" i="2"/>
  <c r="O82" i="2"/>
  <c r="D82" i="2"/>
  <c r="P81" i="2"/>
  <c r="O81" i="2"/>
  <c r="H81" i="2"/>
  <c r="G81" i="2"/>
  <c r="D81" i="2"/>
  <c r="D76" i="2"/>
  <c r="D77" i="2"/>
  <c r="D78" i="2"/>
  <c r="D79" i="2"/>
  <c r="D80" i="2"/>
  <c r="D8" i="2"/>
  <c r="D9" i="2"/>
  <c r="D11" i="2"/>
  <c r="D12" i="2"/>
  <c r="D13" i="2"/>
  <c r="D14" i="2"/>
  <c r="D15" i="2"/>
  <c r="D16" i="2"/>
  <c r="D18" i="2"/>
  <c r="D19" i="2"/>
  <c r="D20" i="2"/>
  <c r="D21" i="2"/>
  <c r="D22" i="2"/>
  <c r="D23" i="2"/>
  <c r="D24" i="2"/>
  <c r="D25" i="2"/>
  <c r="D26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P80" i="2"/>
  <c r="O80" i="2"/>
  <c r="H80" i="2"/>
  <c r="G80" i="2"/>
  <c r="P79" i="2"/>
  <c r="O79" i="2"/>
  <c r="H79" i="2"/>
  <c r="G79" i="2"/>
  <c r="P78" i="2"/>
  <c r="O78" i="2"/>
  <c r="O76" i="2"/>
  <c r="O77" i="2"/>
  <c r="H78" i="2"/>
  <c r="G78" i="2"/>
  <c r="H77" i="2"/>
  <c r="G77" i="2"/>
  <c r="P76" i="2"/>
  <c r="H76" i="2"/>
  <c r="G76" i="2"/>
  <c r="G42" i="2"/>
  <c r="P18" i="2"/>
  <c r="P24" i="2"/>
  <c r="P21" i="2"/>
  <c r="P19" i="2"/>
  <c r="O30" i="2"/>
  <c r="O34" i="2"/>
  <c r="O68" i="2"/>
  <c r="D68" i="2"/>
  <c r="D69" i="2"/>
  <c r="D70" i="2"/>
  <c r="D71" i="2"/>
  <c r="D72" i="2"/>
  <c r="D73" i="2"/>
  <c r="D58" i="2"/>
  <c r="D59" i="2"/>
  <c r="D60" i="2"/>
  <c r="D61" i="2"/>
  <c r="D62" i="2"/>
  <c r="D63" i="2"/>
  <c r="D64" i="2"/>
  <c r="P23" i="2"/>
  <c r="O23" i="2"/>
  <c r="H23" i="2"/>
  <c r="G23" i="2"/>
  <c r="P26" i="2"/>
  <c r="O26" i="2"/>
  <c r="H26" i="2"/>
  <c r="G26" i="2"/>
  <c r="P59" i="2"/>
  <c r="P60" i="2"/>
  <c r="P61" i="2"/>
  <c r="P62" i="2"/>
  <c r="P63" i="2"/>
  <c r="P64" i="2"/>
  <c r="P69" i="2"/>
  <c r="P70" i="2"/>
  <c r="P71" i="2"/>
  <c r="P72" i="2"/>
  <c r="P67" i="2"/>
  <c r="P73" i="2"/>
  <c r="O73" i="2"/>
  <c r="H73" i="2"/>
  <c r="G73" i="2"/>
  <c r="O72" i="2"/>
  <c r="H72" i="2"/>
  <c r="G72" i="2"/>
  <c r="O71" i="2"/>
  <c r="H71" i="2"/>
  <c r="G71" i="2"/>
  <c r="O70" i="2"/>
  <c r="H70" i="2"/>
  <c r="G70" i="2"/>
  <c r="O69" i="2"/>
  <c r="G69" i="2"/>
  <c r="H69" i="2"/>
  <c r="H68" i="2"/>
  <c r="G68" i="2"/>
  <c r="O67" i="2"/>
  <c r="H67" i="2"/>
  <c r="G67" i="2"/>
  <c r="D67" i="2"/>
  <c r="O64" i="2"/>
  <c r="H64" i="2"/>
  <c r="G64" i="2"/>
  <c r="O63" i="2"/>
  <c r="H63" i="2"/>
  <c r="G63" i="2"/>
  <c r="O62" i="2"/>
  <c r="H62" i="2"/>
  <c r="G62" i="2"/>
  <c r="O61" i="2"/>
  <c r="H61" i="2"/>
  <c r="G61" i="2"/>
  <c r="O60" i="2"/>
  <c r="H60" i="2"/>
  <c r="G60" i="2"/>
  <c r="O59" i="2"/>
  <c r="H59" i="2"/>
  <c r="G59" i="2"/>
  <c r="P58" i="2"/>
  <c r="O58" i="2"/>
  <c r="H58" i="2"/>
  <c r="G58" i="2"/>
  <c r="P54" i="2"/>
  <c r="O54" i="2"/>
  <c r="H54" i="2"/>
  <c r="G54" i="2"/>
  <c r="P53" i="2"/>
  <c r="O53" i="2"/>
  <c r="H53" i="2"/>
  <c r="G53" i="2"/>
  <c r="P51" i="2"/>
  <c r="O51" i="2"/>
  <c r="H51" i="2"/>
  <c r="G51" i="2"/>
  <c r="P50" i="2"/>
  <c r="O50" i="2"/>
  <c r="H50" i="2"/>
  <c r="G50" i="2"/>
  <c r="P48" i="2"/>
  <c r="O48" i="2"/>
  <c r="H48" i="2"/>
  <c r="G48" i="2"/>
  <c r="P47" i="2"/>
  <c r="O47" i="2"/>
  <c r="H47" i="2"/>
  <c r="G47" i="2"/>
  <c r="P46" i="2"/>
  <c r="O46" i="2"/>
  <c r="H46" i="2"/>
  <c r="G46" i="2"/>
  <c r="P45" i="2"/>
  <c r="O45" i="2"/>
  <c r="H45" i="2"/>
  <c r="G45" i="2"/>
  <c r="P44" i="2"/>
  <c r="O44" i="2"/>
  <c r="H44" i="2"/>
  <c r="G44" i="2"/>
  <c r="P43" i="2"/>
  <c r="O43" i="2"/>
  <c r="H43" i="2"/>
  <c r="G43" i="2"/>
  <c r="P42" i="2"/>
  <c r="O42" i="2"/>
  <c r="H42" i="2"/>
  <c r="P40" i="2"/>
  <c r="O40" i="2"/>
  <c r="H40" i="2"/>
  <c r="G40" i="2"/>
  <c r="P52" i="2"/>
  <c r="O52" i="2"/>
  <c r="H52" i="2"/>
  <c r="G52" i="2"/>
  <c r="P39" i="2"/>
  <c r="O39" i="2"/>
  <c r="H39" i="2"/>
  <c r="G39" i="2"/>
  <c r="P22" i="2"/>
  <c r="O22" i="2"/>
  <c r="H22" i="2"/>
  <c r="G22" i="2"/>
  <c r="P38" i="2"/>
  <c r="O38" i="2"/>
  <c r="H38" i="2"/>
  <c r="G38" i="2"/>
  <c r="P37" i="2"/>
  <c r="O37" i="2"/>
  <c r="H37" i="2"/>
  <c r="G37" i="2"/>
  <c r="P36" i="2"/>
  <c r="O36" i="2"/>
  <c r="G36" i="2"/>
  <c r="H36" i="2"/>
  <c r="P35" i="2"/>
  <c r="O35" i="2"/>
  <c r="H35" i="2"/>
  <c r="G35" i="2"/>
  <c r="P34" i="2"/>
  <c r="H34" i="2"/>
  <c r="G34" i="2"/>
  <c r="P25" i="2"/>
  <c r="O25" i="2"/>
  <c r="H25" i="2"/>
  <c r="G25" i="2"/>
  <c r="P33" i="2"/>
  <c r="O33" i="2"/>
  <c r="H33" i="2"/>
  <c r="G33" i="2"/>
  <c r="P32" i="2"/>
  <c r="O32" i="2"/>
  <c r="H32" i="2"/>
  <c r="G32" i="2"/>
  <c r="P49" i="2"/>
  <c r="O49" i="2"/>
  <c r="H49" i="2"/>
  <c r="G49" i="2"/>
  <c r="O24" i="2"/>
  <c r="H24" i="2"/>
  <c r="G24" i="2"/>
  <c r="P30" i="2"/>
  <c r="H30" i="2"/>
  <c r="G30" i="2"/>
  <c r="P31" i="2"/>
  <c r="O31" i="2"/>
  <c r="H31" i="2"/>
  <c r="G31" i="2"/>
  <c r="P29" i="2"/>
  <c r="P28" i="2" s="1"/>
  <c r="O29" i="2"/>
  <c r="O28" i="2" s="1"/>
  <c r="H29" i="2"/>
  <c r="G29" i="2"/>
  <c r="O21" i="2"/>
  <c r="H21" i="2"/>
  <c r="G21" i="2"/>
  <c r="P20" i="2"/>
  <c r="O20" i="2"/>
  <c r="H20" i="2"/>
  <c r="G20" i="2"/>
  <c r="O19" i="2"/>
  <c r="H19" i="2"/>
  <c r="G19" i="2"/>
  <c r="O18" i="2"/>
  <c r="H18" i="2"/>
  <c r="G18" i="2"/>
  <c r="G17" i="2" s="1"/>
  <c r="P16" i="2"/>
  <c r="O16" i="2"/>
  <c r="H16" i="2"/>
  <c r="G16" i="2"/>
  <c r="P15" i="2"/>
  <c r="O15" i="2"/>
  <c r="G15" i="2"/>
  <c r="H15" i="2"/>
  <c r="P14" i="2"/>
  <c r="O14" i="2"/>
  <c r="H14" i="2"/>
  <c r="G14" i="2"/>
  <c r="P13" i="2"/>
  <c r="O13" i="2"/>
  <c r="H13" i="2"/>
  <c r="G13" i="2"/>
  <c r="P12" i="2"/>
  <c r="O12" i="2"/>
  <c r="H12" i="2"/>
  <c r="G12" i="2"/>
  <c r="G8" i="2"/>
  <c r="H8" i="2"/>
  <c r="O8" i="2"/>
  <c r="G9" i="2"/>
  <c r="H9" i="2"/>
  <c r="O9" i="2"/>
  <c r="G11" i="2"/>
  <c r="H11" i="2"/>
  <c r="O11" i="2"/>
  <c r="P11" i="2"/>
  <c r="D7" i="2" l="1"/>
  <c r="O17" i="2"/>
  <c r="P41" i="2"/>
  <c r="P17" i="2"/>
  <c r="H17" i="2"/>
  <c r="G41" i="2"/>
  <c r="D41" i="2"/>
  <c r="P7" i="2"/>
  <c r="BH88" i="2"/>
  <c r="BH84" i="2"/>
  <c r="BH86" i="2"/>
  <c r="D17" i="2"/>
  <c r="BG88" i="2"/>
  <c r="BG86" i="2"/>
  <c r="BG84" i="2"/>
  <c r="O7" i="2"/>
  <c r="H7" i="2"/>
  <c r="H57" i="2"/>
  <c r="P27" i="2"/>
  <c r="G57" i="2"/>
  <c r="G7" i="2"/>
  <c r="O57" i="2"/>
  <c r="O41" i="2"/>
  <c r="O27" i="2" s="1"/>
  <c r="G28" i="2"/>
  <c r="P57" i="2"/>
  <c r="H28" i="2"/>
  <c r="H41" i="2"/>
  <c r="AZ86" i="2"/>
  <c r="AZ88" i="2"/>
  <c r="AZ84" i="2"/>
  <c r="AY88" i="2"/>
  <c r="AY84" i="2"/>
  <c r="AY86" i="2"/>
  <c r="AC88" i="2"/>
  <c r="AC86" i="2"/>
  <c r="AC84" i="2"/>
  <c r="Y84" i="2"/>
  <c r="Y86" i="2"/>
  <c r="Y88" i="2"/>
  <c r="Z84" i="2"/>
  <c r="Z86" i="2"/>
  <c r="Z88" i="2"/>
  <c r="AD88" i="2"/>
  <c r="AD86" i="2"/>
  <c r="AD84" i="2"/>
  <c r="BA86" i="2"/>
  <c r="BA84" i="2"/>
  <c r="BA88" i="2"/>
  <c r="AX88" i="2"/>
  <c r="AX86" i="2"/>
  <c r="AX84" i="2"/>
  <c r="AH88" i="2"/>
  <c r="AH84" i="2"/>
  <c r="AH86" i="2"/>
  <c r="AG88" i="2"/>
  <c r="AG86" i="2"/>
  <c r="AG84" i="2"/>
  <c r="V86" i="2"/>
  <c r="V84" i="2"/>
  <c r="V88" i="2"/>
  <c r="U86" i="2"/>
  <c r="U88" i="2"/>
  <c r="U84" i="2"/>
  <c r="AM84" i="2"/>
  <c r="AM88" i="2"/>
  <c r="AM86" i="2"/>
  <c r="AN86" i="2"/>
  <c r="AN84" i="2"/>
  <c r="AN88" i="2"/>
  <c r="AI86" i="2"/>
  <c r="AI84" i="2"/>
  <c r="AI88" i="2"/>
  <c r="AJ84" i="2"/>
  <c r="AJ88" i="2"/>
  <c r="AJ86" i="2"/>
  <c r="AE88" i="2"/>
  <c r="AE84" i="2"/>
  <c r="AE86" i="2"/>
  <c r="AF86" i="2"/>
  <c r="AF88" i="2"/>
  <c r="AF84" i="2"/>
  <c r="AA88" i="2"/>
  <c r="AA84" i="2"/>
  <c r="AA86" i="2"/>
  <c r="AB88" i="2"/>
  <c r="AB84" i="2"/>
  <c r="AB86" i="2"/>
  <c r="W88" i="2"/>
  <c r="W84" i="2"/>
  <c r="W86" i="2"/>
  <c r="X88" i="2"/>
  <c r="X84" i="2"/>
  <c r="X86" i="2"/>
  <c r="S88" i="2"/>
  <c r="S86" i="2"/>
  <c r="T86" i="2"/>
  <c r="T88" i="2"/>
  <c r="G75" i="2"/>
  <c r="H75" i="2"/>
  <c r="D75" i="2"/>
  <c r="P75" i="2"/>
  <c r="G66" i="2"/>
  <c r="D66" i="2"/>
  <c r="H66" i="2"/>
  <c r="O66" i="2"/>
  <c r="O75" i="2"/>
  <c r="D57" i="2"/>
  <c r="P66" i="2"/>
  <c r="F64" i="2"/>
  <c r="BE64" i="2" s="1"/>
  <c r="F10" i="2"/>
  <c r="F80" i="2"/>
  <c r="F45" i="2"/>
  <c r="BE45" i="2" s="1"/>
  <c r="F52" i="2"/>
  <c r="E52" i="2" s="1"/>
  <c r="F70" i="2"/>
  <c r="BE70" i="2" s="1"/>
  <c r="F15" i="2"/>
  <c r="F30" i="2"/>
  <c r="E30" i="2" s="1"/>
  <c r="F59" i="2"/>
  <c r="F67" i="2"/>
  <c r="F42" i="2"/>
  <c r="F81" i="2"/>
  <c r="F37" i="2"/>
  <c r="BE37" i="2" s="1"/>
  <c r="F31" i="2"/>
  <c r="BE31" i="2" s="1"/>
  <c r="F34" i="2"/>
  <c r="E34" i="2" s="1"/>
  <c r="F38" i="2"/>
  <c r="E38" i="2" s="1"/>
  <c r="F49" i="2"/>
  <c r="BE49" i="2" s="1"/>
  <c r="F19" i="2"/>
  <c r="BE19" i="2" s="1"/>
  <c r="F33" i="2"/>
  <c r="E33" i="2" s="1"/>
  <c r="F71" i="2"/>
  <c r="F79" i="2"/>
  <c r="BE79" i="2" s="1"/>
  <c r="F16" i="2"/>
  <c r="E16" i="2" s="1"/>
  <c r="F44" i="2"/>
  <c r="E44" i="2" s="1"/>
  <c r="F61" i="2"/>
  <c r="F54" i="2"/>
  <c r="E54" i="2" s="1"/>
  <c r="F23" i="2"/>
  <c r="E23" i="2" s="1"/>
  <c r="F78" i="2"/>
  <c r="BE78" i="2" s="1"/>
  <c r="F8" i="2"/>
  <c r="F47" i="2"/>
  <c r="E47" i="2" s="1"/>
  <c r="F20" i="2"/>
  <c r="E20" i="2" s="1"/>
  <c r="F25" i="2"/>
  <c r="BE25" i="2" s="1"/>
  <c r="F72" i="2"/>
  <c r="F13" i="2"/>
  <c r="E13" i="2" s="1"/>
  <c r="F18" i="2"/>
  <c r="F17" i="2" s="1"/>
  <c r="F62" i="2"/>
  <c r="F73" i="2"/>
  <c r="BE73" i="2" s="1"/>
  <c r="BF28" i="2"/>
  <c r="D28" i="2"/>
  <c r="F48" i="2"/>
  <c r="BE48" i="2" s="1"/>
  <c r="F69" i="2"/>
  <c r="BE69" i="2" s="1"/>
  <c r="F39" i="2"/>
  <c r="E39" i="2" s="1"/>
  <c r="F40" i="2"/>
  <c r="BE40" i="2" s="1"/>
  <c r="F43" i="2"/>
  <c r="E43" i="2" s="1"/>
  <c r="F26" i="2"/>
  <c r="F11" i="2"/>
  <c r="BE11" i="2" s="1"/>
  <c r="F36" i="2"/>
  <c r="E36" i="2" s="1"/>
  <c r="F50" i="2"/>
  <c r="F82" i="2"/>
  <c r="BE82" i="2" s="1"/>
  <c r="F9" i="2"/>
  <c r="BE9" i="2" s="1"/>
  <c r="F12" i="2"/>
  <c r="BE12" i="2" s="1"/>
  <c r="F14" i="2"/>
  <c r="F21" i="2"/>
  <c r="BE21" i="2" s="1"/>
  <c r="F53" i="2"/>
  <c r="BE53" i="2" s="1"/>
  <c r="F60" i="2"/>
  <c r="F24" i="2"/>
  <c r="F32" i="2"/>
  <c r="F51" i="2"/>
  <c r="BE51" i="2" s="1"/>
  <c r="F68" i="2"/>
  <c r="F63" i="2"/>
  <c r="F77" i="2"/>
  <c r="F29" i="2"/>
  <c r="F22" i="2"/>
  <c r="F58" i="2"/>
  <c r="F46" i="2"/>
  <c r="F76" i="2"/>
  <c r="F35" i="2"/>
  <c r="G88" i="2" l="1"/>
  <c r="G86" i="2"/>
  <c r="G84" i="2"/>
  <c r="P86" i="2"/>
  <c r="P84" i="2"/>
  <c r="P88" i="2"/>
  <c r="F7" i="2"/>
  <c r="H88" i="2"/>
  <c r="H86" i="2"/>
  <c r="H84" i="2"/>
  <c r="F57" i="2"/>
  <c r="O84" i="2"/>
  <c r="O88" i="2"/>
  <c r="O86" i="2"/>
  <c r="F41" i="2"/>
  <c r="F28" i="2"/>
  <c r="H27" i="2"/>
  <c r="G27" i="2"/>
  <c r="BF88" i="2"/>
  <c r="BF86" i="2"/>
  <c r="BF84" i="2"/>
  <c r="E48" i="2"/>
  <c r="BE42" i="2"/>
  <c r="BE67" i="2"/>
  <c r="F66" i="2"/>
  <c r="BE58" i="2"/>
  <c r="BE76" i="2"/>
  <c r="F75" i="2"/>
  <c r="E64" i="2"/>
  <c r="E71" i="2"/>
  <c r="BE71" i="2"/>
  <c r="E15" i="2"/>
  <c r="BE15" i="2"/>
  <c r="E77" i="2"/>
  <c r="BE77" i="2"/>
  <c r="E8" i="2"/>
  <c r="E7" i="2" s="1"/>
  <c r="BE8" i="2"/>
  <c r="BE7" i="2" s="1"/>
  <c r="E72" i="2"/>
  <c r="BE72" i="2"/>
  <c r="E14" i="2"/>
  <c r="BE14" i="2"/>
  <c r="E62" i="2"/>
  <c r="BE62" i="2"/>
  <c r="E68" i="2"/>
  <c r="BE68" i="2"/>
  <c r="E80" i="2"/>
  <c r="BE80" i="2"/>
  <c r="E10" i="2"/>
  <c r="BE10" i="2"/>
  <c r="E81" i="2"/>
  <c r="BE81" i="2"/>
  <c r="E63" i="2"/>
  <c r="BE63" i="2"/>
  <c r="E61" i="2"/>
  <c r="BE61" i="2"/>
  <c r="E60" i="2"/>
  <c r="BE60" i="2"/>
  <c r="E59" i="2"/>
  <c r="BE59" i="2"/>
  <c r="E70" i="2"/>
  <c r="E42" i="2"/>
  <c r="BE43" i="2"/>
  <c r="E45" i="2"/>
  <c r="BE47" i="2"/>
  <c r="BE23" i="2"/>
  <c r="E11" i="2"/>
  <c r="E82" i="2"/>
  <c r="E79" i="2"/>
  <c r="Y89" i="2"/>
  <c r="E37" i="2"/>
  <c r="AS89" i="2"/>
  <c r="Q89" i="2"/>
  <c r="AG85" i="2"/>
  <c r="D27" i="2"/>
  <c r="D84" i="2" s="1"/>
  <c r="E73" i="2"/>
  <c r="E19" i="2"/>
  <c r="AO89" i="2"/>
  <c r="E67" i="2"/>
  <c r="BE30" i="2"/>
  <c r="AS85" i="2"/>
  <c r="U87" i="2"/>
  <c r="E31" i="2"/>
  <c r="Q87" i="2"/>
  <c r="E53" i="2"/>
  <c r="E26" i="2"/>
  <c r="AC85" i="2"/>
  <c r="AK85" i="2"/>
  <c r="AK87" i="2"/>
  <c r="BE34" i="2"/>
  <c r="BE38" i="2"/>
  <c r="Y87" i="2"/>
  <c r="AG87" i="2"/>
  <c r="E49" i="2"/>
  <c r="E25" i="2"/>
  <c r="U89" i="2"/>
  <c r="E78" i="2"/>
  <c r="AW89" i="2"/>
  <c r="E18" i="2"/>
  <c r="BE18" i="2"/>
  <c r="BE20" i="2"/>
  <c r="AO85" i="2"/>
  <c r="AW87" i="2"/>
  <c r="E21" i="2"/>
  <c r="AS87" i="2"/>
  <c r="U85" i="2"/>
  <c r="AW85" i="2"/>
  <c r="E51" i="2"/>
  <c r="Q85" i="2"/>
  <c r="AG89" i="2"/>
  <c r="AK89" i="2"/>
  <c r="E9" i="2"/>
  <c r="E50" i="2"/>
  <c r="BE50" i="2"/>
  <c r="E12" i="2"/>
  <c r="E24" i="2"/>
  <c r="BE36" i="2"/>
  <c r="AO87" i="2"/>
  <c r="E32" i="2"/>
  <c r="BE32" i="2"/>
  <c r="AC87" i="2"/>
  <c r="AC89" i="2"/>
  <c r="E40" i="2"/>
  <c r="E69" i="2"/>
  <c r="E35" i="2"/>
  <c r="BE35" i="2"/>
  <c r="E22" i="2"/>
  <c r="BE22" i="2"/>
  <c r="Y85" i="2"/>
  <c r="E76" i="2"/>
  <c r="BE46" i="2"/>
  <c r="E46" i="2"/>
  <c r="E29" i="2"/>
  <c r="BE29" i="2"/>
  <c r="E58" i="2"/>
  <c r="E57" i="2" s="1"/>
  <c r="E41" i="2" l="1"/>
  <c r="F27" i="2"/>
  <c r="E17" i="2"/>
  <c r="E84" i="2" s="1"/>
  <c r="E28" i="2"/>
  <c r="E27" i="2" s="1"/>
  <c r="BE17" i="2"/>
  <c r="BE66" i="2"/>
  <c r="BE41" i="2"/>
  <c r="F88" i="2"/>
  <c r="F86" i="2"/>
  <c r="F84" i="2"/>
  <c r="G93" i="2"/>
  <c r="D86" i="2"/>
  <c r="D88" i="2"/>
  <c r="E66" i="2"/>
  <c r="BE75" i="2"/>
  <c r="E75" i="2"/>
  <c r="BE57" i="2"/>
  <c r="BE28" i="2"/>
  <c r="E86" i="2" l="1"/>
  <c r="E88" i="2"/>
  <c r="BE88" i="2"/>
  <c r="BE86" i="2"/>
  <c r="BE84" i="2"/>
</calcChain>
</file>

<file path=xl/sharedStrings.xml><?xml version="1.0" encoding="utf-8"?>
<sst xmlns="http://schemas.openxmlformats.org/spreadsheetml/2006/main" count="306" uniqueCount="183">
  <si>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</si>
  <si>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</si>
  <si>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</si>
  <si>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</si>
  <si>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</si>
  <si>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</si>
  <si>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</si>
  <si>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</si>
  <si>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</si>
  <si>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</si>
  <si>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</si>
  <si>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</si>
  <si>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</si>
  <si>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</si>
  <si>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</si>
  <si>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</si>
  <si>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</si>
  <si>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</si>
  <si>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</si>
  <si>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</si>
  <si>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</si>
  <si>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</si>
  <si>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</si>
  <si>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</si>
  <si>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</si>
  <si>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</si>
  <si>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</si>
  <si>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</si>
  <si>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</si>
  <si>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</si>
  <si>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</si>
  <si>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</si>
  <si>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</si>
  <si>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</si>
  <si>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</si>
  <si>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</si>
  <si>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</si>
  <si>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</si>
  <si>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</si>
  <si>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</si>
  <si>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</si>
  <si>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</si>
  <si>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</si>
  <si>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</si>
  <si>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</si>
  <si>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</si>
  <si>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</si>
  <si>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zajęcia do wyboru</t>
  </si>
  <si>
    <t>wykłady (w)</t>
  </si>
  <si>
    <t>Liczba punktów ECTS</t>
  </si>
  <si>
    <t>semestry</t>
  </si>
  <si>
    <t>wskaźniki</t>
  </si>
  <si>
    <t>Ogółem</t>
  </si>
  <si>
    <t>Kontakt z nauczycielem, w tym:</t>
  </si>
  <si>
    <t>zajęcia praktyczne (zp) obejmujące:</t>
  </si>
  <si>
    <t>D1.</t>
  </si>
  <si>
    <t>Technologia informacyjna</t>
  </si>
  <si>
    <t>Mechanika techniczna</t>
  </si>
  <si>
    <t>C1.</t>
  </si>
  <si>
    <t>C2.</t>
  </si>
  <si>
    <t>Termodynamika techniczna</t>
  </si>
  <si>
    <t>Elektrotechnika i elektronika</t>
  </si>
  <si>
    <t>Rachunek kosztów w ujęciu inżynierskim</t>
  </si>
  <si>
    <t>Hydraulika i pneumatyka</t>
  </si>
  <si>
    <t xml:space="preserve">Innowacje i usprawnienia w firmach </t>
  </si>
  <si>
    <t>Metoda Elementu Skończonego</t>
  </si>
  <si>
    <t>Rapid Prototyping</t>
  </si>
  <si>
    <t>Metody i techniki studiowania</t>
  </si>
  <si>
    <t>Wirtualne środowisko pracy inżyniera</t>
  </si>
  <si>
    <t>Fizyka</t>
  </si>
  <si>
    <t>E 2/Zo1,2</t>
  </si>
  <si>
    <t>E 1/Zo1</t>
  </si>
  <si>
    <t>E 4/Zo4</t>
  </si>
  <si>
    <t>E 6/Zo6</t>
  </si>
  <si>
    <t>E 7/Zo7</t>
  </si>
  <si>
    <t>Język angielski</t>
  </si>
  <si>
    <t>E/4</t>
  </si>
  <si>
    <t>E2/Zo1,2</t>
  </si>
  <si>
    <t>Pierwsza pomoc przedmedyczna</t>
  </si>
  <si>
    <t>Metody i języki programowania</t>
  </si>
  <si>
    <t>Automatyzacja i robotyzacja</t>
  </si>
  <si>
    <t>Systemy informatyczne</t>
  </si>
  <si>
    <t>Moduł kształcenia kierunkowego I</t>
  </si>
  <si>
    <t>Moduł kształcenia kierunkowego II</t>
  </si>
  <si>
    <t>ECTS</t>
  </si>
  <si>
    <t>sem VIII</t>
  </si>
  <si>
    <t>VIII</t>
  </si>
  <si>
    <t>Przedsiębiorczość/Kierowanie zasobami ludzkimi*</t>
  </si>
  <si>
    <t>E 3 /Zo2,3</t>
  </si>
  <si>
    <t>E8/Zo8</t>
  </si>
  <si>
    <t>E 8/Zo8</t>
  </si>
  <si>
    <t>E 4/Zo3,4</t>
  </si>
  <si>
    <t>zajęcia z bezpośrednim udziałem</t>
  </si>
  <si>
    <t>zajęcia kształtujące umiejętności praktyczne</t>
  </si>
  <si>
    <t>zajęcia z dziedziny nauk hum. lub społ.</t>
  </si>
  <si>
    <t>Matematyka ze statystyką matematyczną</t>
  </si>
  <si>
    <t>Automatyka procesów cieplnych</t>
  </si>
  <si>
    <t xml:space="preserve">Monitorowanie i diagnostyka </t>
  </si>
  <si>
    <t>Projektowanie robotów i manipulatorów</t>
  </si>
  <si>
    <t>English for Automation and Robotics</t>
  </si>
  <si>
    <t>Materiałoznawstwo</t>
  </si>
  <si>
    <t>Projektowanie procesów zautomatyzowanych</t>
  </si>
  <si>
    <t>Sieci i wizualizacja</t>
  </si>
  <si>
    <t>Projektowanie chwytaków</t>
  </si>
  <si>
    <t>Pracownia automatyki i robotyki</t>
  </si>
  <si>
    <t>Przetwarzanie sygnałów</t>
  </si>
  <si>
    <t>PKM z wytrzymałością materiałów</t>
  </si>
  <si>
    <t>Modelowanie i symulacja</t>
  </si>
  <si>
    <t>Czujniki, systemy pomiarowe</t>
  </si>
  <si>
    <t>Automatyzacja urządzeń</t>
  </si>
  <si>
    <t>Napędy maszyn i robotów</t>
  </si>
  <si>
    <t>Projektowanie linii zautomatyzowanych</t>
  </si>
  <si>
    <t>Nowoczesne technologie wytwarzania</t>
  </si>
  <si>
    <t>13.</t>
  </si>
  <si>
    <t>D2.</t>
  </si>
  <si>
    <t>Umiejętności interpersonalne/Negocjacje*</t>
  </si>
  <si>
    <t>Bezpieczeństwo i higiena pracy/Ergonomia*</t>
  </si>
  <si>
    <t>Socjologia/Komunikacja społeczna*</t>
  </si>
  <si>
    <t>Organizacja systemów i procesów produkcyjnych</t>
  </si>
  <si>
    <t>Planowanie i sterowanie produkcją</t>
  </si>
  <si>
    <t>Projektowanie  instalacji fotowoltaicznych</t>
  </si>
  <si>
    <t>Automatyzacja elementów i układów OZE</t>
  </si>
  <si>
    <t>Instalacje geotermiczne</t>
  </si>
  <si>
    <t>Automatyka farm wiatrowych i  elektrowni wodnych</t>
  </si>
  <si>
    <t>Urządzenia do odzysku energii (Energy Harvester)</t>
  </si>
  <si>
    <t>Technologie wykorzystania wodoru</t>
  </si>
  <si>
    <t>D3.</t>
  </si>
  <si>
    <t>Alternatywne napędy pojazdów</t>
  </si>
  <si>
    <t>Mechatronika i elementy automatyki w pojazdach</t>
  </si>
  <si>
    <t>Elektronika i mikroukłady w pojazdach</t>
  </si>
  <si>
    <t>Information and Communication Technology</t>
  </si>
  <si>
    <t>Zo/7</t>
  </si>
  <si>
    <t>Zo/1</t>
  </si>
  <si>
    <t>Zo/3</t>
  </si>
  <si>
    <t>Zo/2</t>
  </si>
  <si>
    <t>Zo/4</t>
  </si>
  <si>
    <t>Zo/5</t>
  </si>
  <si>
    <t>Zo/1,2,3,4</t>
  </si>
  <si>
    <t>ZAL/1</t>
  </si>
  <si>
    <t>ZAL/2</t>
  </si>
  <si>
    <t>Zo/5,6</t>
  </si>
  <si>
    <t>Zo/6</t>
  </si>
  <si>
    <t>Zo/8</t>
  </si>
  <si>
    <t>DK</t>
  </si>
  <si>
    <t>Podstawy automatyki i robotyki</t>
  </si>
  <si>
    <t>Grafika inżynierska</t>
  </si>
  <si>
    <t>Artificial Intelligence</t>
  </si>
  <si>
    <t>Automotive Industry-Production and Logistics</t>
  </si>
  <si>
    <t>Green environment and management</t>
  </si>
  <si>
    <t>Skanowanie przestrzenne</t>
  </si>
  <si>
    <t>Diagnostyka układów sterowania w pojazdach</t>
  </si>
  <si>
    <t>Układy sterowania w pojazdach samochodowych</t>
  </si>
  <si>
    <t>Systemy sterowania silników samochodowych</t>
  </si>
  <si>
    <t>E 3/Zo3</t>
  </si>
  <si>
    <t>Komputerowe wspomaganie projektowania</t>
  </si>
  <si>
    <t>laboratoria</t>
  </si>
  <si>
    <t>seminaria</t>
  </si>
  <si>
    <t>projekty</t>
  </si>
  <si>
    <t>warsztaty</t>
  </si>
  <si>
    <t>Seminarium dyplomowe *</t>
  </si>
  <si>
    <t>Zo/6, 7, 8</t>
  </si>
  <si>
    <t>Zo6</t>
  </si>
  <si>
    <t>MODUŁ WYBIERALNY</t>
  </si>
  <si>
    <t>MODUŁ WYBIERALNY - Sterowanie i mechatronika w pojazdach samochodowych*</t>
  </si>
  <si>
    <t>MODUŁ WYBIERALNY - Odnawialne źródła energii*</t>
  </si>
  <si>
    <t>MODUŁ WYBIERALNY - Metody Projektowania Wirtualnego*</t>
  </si>
  <si>
    <t>Suma dla MPW</t>
  </si>
  <si>
    <t>Suma dla SiMPS</t>
  </si>
  <si>
    <t>Suma dla OZE</t>
  </si>
  <si>
    <t>FST</t>
  </si>
  <si>
    <t>Sztuczna inteligencja w automatyce i robotyce</t>
  </si>
  <si>
    <r>
      <t>Język niemiecki</t>
    </r>
    <r>
      <rPr>
        <sz val="20"/>
        <color theme="1"/>
        <rFont val="Verdana"/>
        <family val="2"/>
      </rPr>
      <t>/Język rosyjski</t>
    </r>
  </si>
  <si>
    <t>14.</t>
  </si>
  <si>
    <t>Praktyka zawodowa (w ramach modułu wybieralnego)</t>
  </si>
  <si>
    <t>Praktyka zawodowa (kierunkowa)</t>
  </si>
  <si>
    <t>Zo/3,4,5,6</t>
  </si>
  <si>
    <t>pw i @</t>
  </si>
  <si>
    <r>
      <t xml:space="preserve">3.2. Plan studiów </t>
    </r>
    <r>
      <rPr>
        <b/>
        <u/>
        <sz val="36"/>
        <rFont val="Verdana"/>
        <family val="2"/>
        <charset val="238"/>
      </rPr>
      <t>niestacjonarnych I stopnia</t>
    </r>
    <r>
      <rPr>
        <b/>
        <sz val="36"/>
        <rFont val="Verdana"/>
        <family val="2"/>
      </rPr>
      <t>: Automatyka i robotyka (2025-2029)</t>
    </r>
  </si>
  <si>
    <t>Praca własna studenta i e-learning (pw i @)</t>
  </si>
  <si>
    <t>konsultacje (k)</t>
  </si>
  <si>
    <t>k</t>
  </si>
  <si>
    <t>E 4 /Zo3,4</t>
  </si>
  <si>
    <t>Zo/2,3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</si>
</sst>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b/>
      <sz val="28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20"/>
      <name val="Verdana"/>
      <family val="2"/>
      <charset val="238"/>
    </font>
    <font>
      <b/>
      <sz val="19"/>
      <name val="Verdana"/>
      <family val="2"/>
    </font>
    <font>
      <sz val="8"/>
      <name val="Arial CE"/>
      <charset val="238"/>
    </font>
    <font>
      <sz val="10"/>
      <color rgb="FFFF0000"/>
      <name val="Arial CE"/>
      <charset val="238"/>
    </font>
    <font>
      <sz val="10"/>
      <color theme="1"/>
      <name val="Arial CE"/>
      <charset val="238"/>
    </font>
    <font>
      <sz val="28"/>
      <color theme="1"/>
      <name val="Arial Narrow"/>
      <family val="2"/>
      <charset val="238"/>
    </font>
    <font>
      <sz val="20"/>
      <color theme="1"/>
      <name val="Verdana"/>
      <family val="2"/>
      <charset val="238"/>
    </font>
    <font>
      <b/>
      <sz val="20"/>
      <color theme="1"/>
      <name val="Verdana"/>
      <family val="2"/>
    </font>
    <font>
      <sz val="20"/>
      <color theme="1"/>
      <name val="Verdana"/>
      <family val="2"/>
    </font>
    <font>
      <b/>
      <sz val="20"/>
      <color theme="1"/>
      <name val="Verdana"/>
      <family val="2"/>
      <charset val="238"/>
    </font>
    <font>
      <b/>
      <u/>
      <sz val="36"/>
      <name val="Verdana"/>
      <family val="2"/>
      <charset val="238"/>
    </font>
    <font>
      <sz val="20"/>
      <name val="Verdana"/>
      <family val="2"/>
      <charset val="238"/>
    </font>
    <font>
      <b/>
      <sz val="18"/>
      <name val="Verdana"/>
      <family val="2"/>
      <charset val="238"/>
    </font>
    <font>
      <b/>
      <sz val="16"/>
      <name val="Verdana"/>
      <family val="2"/>
      <charset val="238"/>
    </font>
    <font>
      <b/>
      <sz val="36"/>
      <color rgb="FFFF0000"/>
      <name val="Verdana"/>
      <family val="2"/>
      <charset val="238"/>
    </font>
    <font>
      <sz val="12"/>
      <color rgb="FFFF0000"/>
      <name val="Arial Narrow"/>
      <family val="2"/>
      <charset val="238"/>
    </font>
    <font>
      <b/>
      <sz val="28"/>
      <color rgb="FFFF0000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8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7" fillId="5" borderId="1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left" vertical="center"/>
    </xf>
    <xf numFmtId="0" fontId="7" fillId="5" borderId="30" xfId="0" applyFont="1" applyFill="1" applyBorder="1" applyAlignment="1">
      <alignment horizontal="center" vertical="center"/>
    </xf>
    <xf numFmtId="3" fontId="7" fillId="5" borderId="31" xfId="0" applyNumberFormat="1" applyFont="1" applyFill="1" applyBorder="1" applyAlignment="1">
      <alignment horizontal="center" vertical="center"/>
    </xf>
    <xf numFmtId="3" fontId="7" fillId="5" borderId="32" xfId="0" applyNumberFormat="1" applyFont="1" applyFill="1" applyBorder="1" applyAlignment="1">
      <alignment horizontal="center" vertical="center"/>
    </xf>
    <xf numFmtId="3" fontId="7" fillId="5" borderId="33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3" fontId="7" fillId="5" borderId="46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/>
    <xf numFmtId="0" fontId="7" fillId="5" borderId="4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vertical="center" wrapText="1"/>
    </xf>
    <xf numFmtId="3" fontId="17" fillId="7" borderId="23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 vertical="center"/>
    </xf>
    <xf numFmtId="3" fontId="18" fillId="6" borderId="22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8" fillId="6" borderId="23" xfId="0" applyNumberFormat="1" applyFont="1" applyFill="1" applyBorder="1" applyAlignment="1">
      <alignment horizontal="center" vertical="center"/>
    </xf>
    <xf numFmtId="3" fontId="18" fillId="6" borderId="24" xfId="0" applyNumberFormat="1" applyFont="1" applyFill="1" applyBorder="1" applyAlignment="1">
      <alignment horizontal="center" vertical="center"/>
    </xf>
    <xf numFmtId="3" fontId="18" fillId="6" borderId="14" xfId="0" applyNumberFormat="1" applyFont="1" applyFill="1" applyBorder="1" applyAlignment="1">
      <alignment horizontal="center" vertical="center"/>
    </xf>
    <xf numFmtId="3" fontId="17" fillId="6" borderId="1" xfId="0" applyNumberFormat="1" applyFont="1" applyFill="1" applyBorder="1" applyAlignment="1">
      <alignment horizontal="center" vertical="center"/>
    </xf>
    <xf numFmtId="3" fontId="18" fillId="6" borderId="26" xfId="0" applyNumberFormat="1" applyFont="1" applyFill="1" applyBorder="1" applyAlignment="1">
      <alignment horizontal="center" vertical="center"/>
    </xf>
    <xf numFmtId="3" fontId="18" fillId="6" borderId="27" xfId="0" applyNumberFormat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3" fontId="16" fillId="0" borderId="70" xfId="0" applyNumberFormat="1" applyFont="1" applyBorder="1" applyAlignment="1">
      <alignment horizontal="center" vertical="center" wrapText="1"/>
    </xf>
    <xf numFmtId="3" fontId="19" fillId="7" borderId="18" xfId="0" applyNumberFormat="1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/>
    </xf>
    <xf numFmtId="3" fontId="16" fillId="7" borderId="2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3" fontId="16" fillId="4" borderId="2" xfId="0" applyNumberFormat="1" applyFont="1" applyFill="1" applyBorder="1" applyAlignment="1">
      <alignment horizontal="center" vertical="center"/>
    </xf>
    <xf numFmtId="3" fontId="19" fillId="7" borderId="19" xfId="0" applyNumberFormat="1" applyFont="1" applyFill="1" applyBorder="1" applyAlignment="1">
      <alignment horizontal="center" vertical="center"/>
    </xf>
    <xf numFmtId="3" fontId="19" fillId="6" borderId="20" xfId="0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/>
    </xf>
    <xf numFmtId="3" fontId="16" fillId="6" borderId="21" xfId="0" applyNumberFormat="1" applyFont="1" applyFill="1" applyBorder="1" applyAlignment="1">
      <alignment horizontal="center" vertical="center"/>
    </xf>
    <xf numFmtId="3" fontId="19" fillId="6" borderId="43" xfId="0" applyNumberFormat="1" applyFont="1" applyFill="1" applyBorder="1" applyAlignment="1">
      <alignment horizontal="center" vertical="center"/>
    </xf>
    <xf numFmtId="3" fontId="19" fillId="6" borderId="44" xfId="0" applyNumberFormat="1" applyFont="1" applyFill="1" applyBorder="1" applyAlignment="1">
      <alignment horizontal="center" vertical="center"/>
    </xf>
    <xf numFmtId="3" fontId="16" fillId="6" borderId="44" xfId="0" applyNumberFormat="1" applyFont="1" applyFill="1" applyBorder="1" applyAlignment="1">
      <alignment horizontal="center" vertical="center"/>
    </xf>
    <xf numFmtId="3" fontId="16" fillId="6" borderId="62" xfId="0" applyNumberFormat="1" applyFont="1" applyFill="1" applyBorder="1" applyAlignment="1">
      <alignment horizontal="center" vertical="center"/>
    </xf>
    <xf numFmtId="3" fontId="16" fillId="6" borderId="20" xfId="0" applyNumberFormat="1" applyFont="1" applyFill="1" applyBorder="1" applyAlignment="1">
      <alignment horizontal="center" vertical="center"/>
    </xf>
    <xf numFmtId="3" fontId="16" fillId="6" borderId="43" xfId="0" applyNumberFormat="1" applyFont="1" applyFill="1" applyBorder="1" applyAlignment="1">
      <alignment horizontal="center" vertical="center"/>
    </xf>
    <xf numFmtId="3" fontId="16" fillId="6" borderId="18" xfId="0" applyNumberFormat="1" applyFont="1" applyFill="1" applyBorder="1" applyAlignment="1">
      <alignment horizontal="center" vertical="center"/>
    </xf>
    <xf numFmtId="3" fontId="16" fillId="6" borderId="19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/>
    </xf>
    <xf numFmtId="3" fontId="16" fillId="6" borderId="22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3" fontId="16" fillId="6" borderId="23" xfId="0" applyNumberFormat="1" applyFont="1" applyFill="1" applyBorder="1" applyAlignment="1">
      <alignment horizontal="center" vertical="center"/>
    </xf>
    <xf numFmtId="3" fontId="16" fillId="6" borderId="24" xfId="0" applyNumberFormat="1" applyFont="1" applyFill="1" applyBorder="1" applyAlignment="1">
      <alignment horizontal="center" vertical="center"/>
    </xf>
    <xf numFmtId="3" fontId="16" fillId="6" borderId="14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6" borderId="23" xfId="0" applyNumberFormat="1" applyFont="1" applyFill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wrapText="1"/>
    </xf>
    <xf numFmtId="3" fontId="17" fillId="6" borderId="27" xfId="0" applyNumberFormat="1" applyFont="1" applyFill="1" applyBorder="1" applyAlignment="1">
      <alignment horizontal="center" vertical="center"/>
    </xf>
    <xf numFmtId="3" fontId="16" fillId="6" borderId="25" xfId="0" applyNumberFormat="1" applyFont="1" applyFill="1" applyBorder="1" applyAlignment="1">
      <alignment horizontal="center" vertical="center"/>
    </xf>
    <xf numFmtId="3" fontId="16" fillId="6" borderId="3" xfId="0" applyNumberFormat="1" applyFont="1" applyFill="1" applyBorder="1" applyAlignment="1">
      <alignment horizontal="center" vertical="center"/>
    </xf>
    <xf numFmtId="3" fontId="16" fillId="6" borderId="26" xfId="0" applyNumberFormat="1" applyFont="1" applyFill="1" applyBorder="1" applyAlignment="1">
      <alignment horizontal="center" vertical="center"/>
    </xf>
    <xf numFmtId="3" fontId="18" fillId="6" borderId="54" xfId="0" applyNumberFormat="1" applyFont="1" applyFill="1" applyBorder="1" applyAlignment="1">
      <alignment horizontal="center" vertical="center"/>
    </xf>
    <xf numFmtId="3" fontId="19" fillId="5" borderId="34" xfId="0" applyNumberFormat="1" applyFont="1" applyFill="1" applyBorder="1" applyAlignment="1">
      <alignment horizontal="center" vertical="center"/>
    </xf>
    <xf numFmtId="3" fontId="19" fillId="5" borderId="32" xfId="0" applyNumberFormat="1" applyFont="1" applyFill="1" applyBorder="1" applyAlignment="1">
      <alignment horizontal="center" vertical="center"/>
    </xf>
    <xf numFmtId="3" fontId="16" fillId="5" borderId="32" xfId="0" applyNumberFormat="1" applyFont="1" applyFill="1" applyBorder="1" applyAlignment="1">
      <alignment horizontal="center" vertical="center"/>
    </xf>
    <xf numFmtId="3" fontId="19" fillId="5" borderId="33" xfId="0" applyNumberFormat="1" applyFont="1" applyFill="1" applyBorder="1" applyAlignment="1">
      <alignment horizontal="center" vertical="center"/>
    </xf>
    <xf numFmtId="3" fontId="16" fillId="5" borderId="31" xfId="0" applyNumberFormat="1" applyFont="1" applyFill="1" applyBorder="1" applyAlignment="1">
      <alignment horizontal="center" vertical="center"/>
    </xf>
    <xf numFmtId="3" fontId="16" fillId="5" borderId="35" xfId="0" applyNumberFormat="1" applyFont="1" applyFill="1" applyBorder="1" applyAlignment="1">
      <alignment horizontal="center" vertical="center"/>
    </xf>
    <xf numFmtId="3" fontId="16" fillId="5" borderId="34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 vertical="center"/>
    </xf>
    <xf numFmtId="3" fontId="19" fillId="5" borderId="50" xfId="0" applyNumberFormat="1" applyFont="1" applyFill="1" applyBorder="1" applyAlignment="1">
      <alignment horizontal="center" vertical="center"/>
    </xf>
    <xf numFmtId="3" fontId="19" fillId="5" borderId="52" xfId="0" applyNumberFormat="1" applyFont="1" applyFill="1" applyBorder="1" applyAlignment="1">
      <alignment horizontal="center" vertical="center"/>
    </xf>
    <xf numFmtId="3" fontId="19" fillId="5" borderId="53" xfId="0" applyNumberFormat="1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/>
    </xf>
    <xf numFmtId="3" fontId="18" fillId="6" borderId="56" xfId="0" applyNumberFormat="1" applyFont="1" applyFill="1" applyBorder="1" applyAlignment="1">
      <alignment horizontal="center" vertical="center"/>
    </xf>
    <xf numFmtId="3" fontId="18" fillId="6" borderId="68" xfId="0" applyNumberFormat="1" applyFont="1" applyFill="1" applyBorder="1" applyAlignment="1">
      <alignment horizontal="center" vertical="center"/>
    </xf>
    <xf numFmtId="3" fontId="18" fillId="6" borderId="55" xfId="0" applyNumberFormat="1" applyFont="1" applyFill="1" applyBorder="1" applyAlignment="1">
      <alignment horizontal="center" vertical="center"/>
    </xf>
    <xf numFmtId="3" fontId="17" fillId="7" borderId="24" xfId="0" applyNumberFormat="1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vertical="center" wrapText="1"/>
    </xf>
    <xf numFmtId="0" fontId="16" fillId="0" borderId="7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19" fillId="7" borderId="22" xfId="0" applyNumberFormat="1" applyFont="1" applyFill="1" applyBorder="1" applyAlignment="1">
      <alignment horizontal="center" vertical="center"/>
    </xf>
    <xf numFmtId="3" fontId="19" fillId="7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19" fillId="7" borderId="23" xfId="0" applyNumberFormat="1" applyFont="1" applyFill="1" applyBorder="1" applyAlignment="1">
      <alignment horizontal="center" vertical="center"/>
    </xf>
    <xf numFmtId="3" fontId="19" fillId="6" borderId="1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center" vertical="center"/>
    </xf>
    <xf numFmtId="3" fontId="16" fillId="3" borderId="22" xfId="0" applyNumberFormat="1" applyFont="1" applyFill="1" applyBorder="1" applyAlignment="1">
      <alignment horizontal="center" vertical="center"/>
    </xf>
    <xf numFmtId="3" fontId="16" fillId="3" borderId="23" xfId="0" applyNumberFormat="1" applyFont="1" applyFill="1" applyBorder="1" applyAlignment="1">
      <alignment horizontal="center" vertical="center"/>
    </xf>
    <xf numFmtId="3" fontId="19" fillId="3" borderId="24" xfId="0" applyNumberFormat="1" applyFont="1" applyFill="1" applyBorder="1" applyAlignment="1">
      <alignment horizontal="center" vertical="center"/>
    </xf>
    <xf numFmtId="3" fontId="16" fillId="3" borderId="24" xfId="0" applyNumberFormat="1" applyFont="1" applyFill="1" applyBorder="1" applyAlignment="1">
      <alignment horizontal="center" vertical="center"/>
    </xf>
    <xf numFmtId="3" fontId="19" fillId="3" borderId="22" xfId="0" applyNumberFormat="1" applyFont="1" applyFill="1" applyBorder="1" applyAlignment="1">
      <alignment horizontal="center" vertical="center"/>
    </xf>
    <xf numFmtId="3" fontId="19" fillId="3" borderId="23" xfId="0" applyNumberFormat="1" applyFont="1" applyFill="1" applyBorder="1" applyAlignment="1">
      <alignment horizontal="center" vertical="center"/>
    </xf>
    <xf numFmtId="3" fontId="19" fillId="6" borderId="24" xfId="0" applyNumberFormat="1" applyFont="1" applyFill="1" applyBorder="1" applyAlignment="1">
      <alignment horizontal="center" vertical="center"/>
    </xf>
    <xf numFmtId="3" fontId="19" fillId="6" borderId="22" xfId="0" applyNumberFormat="1" applyFont="1" applyFill="1" applyBorder="1" applyAlignment="1">
      <alignment horizontal="center" vertical="center"/>
    </xf>
    <xf numFmtId="0" fontId="16" fillId="0" borderId="63" xfId="0" applyFont="1" applyBorder="1" applyAlignment="1">
      <alignment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3" fontId="19" fillId="7" borderId="25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6" fillId="7" borderId="3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 wrapText="1"/>
    </xf>
    <xf numFmtId="3" fontId="19" fillId="7" borderId="26" xfId="0" applyNumberFormat="1" applyFont="1" applyFill="1" applyBorder="1" applyAlignment="1">
      <alignment horizontal="center" vertical="center"/>
    </xf>
    <xf numFmtId="3" fontId="19" fillId="6" borderId="27" xfId="0" applyNumberFormat="1" applyFont="1" applyFill="1" applyBorder="1" applyAlignment="1">
      <alignment horizontal="center" vertical="center"/>
    </xf>
    <xf numFmtId="3" fontId="16" fillId="6" borderId="4" xfId="0" applyNumberFormat="1" applyFont="1" applyFill="1" applyBorder="1" applyAlignment="1">
      <alignment horizontal="center" vertical="center"/>
    </xf>
    <xf numFmtId="3" fontId="19" fillId="6" borderId="25" xfId="0" applyNumberFormat="1" applyFont="1" applyFill="1" applyBorder="1" applyAlignment="1">
      <alignment horizontal="center" vertical="center"/>
    </xf>
    <xf numFmtId="3" fontId="16" fillId="6" borderId="27" xfId="0" applyNumberFormat="1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left" vertical="center"/>
    </xf>
    <xf numFmtId="0" fontId="19" fillId="5" borderId="30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/>
    </xf>
    <xf numFmtId="3" fontId="19" fillId="6" borderId="18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9" fillId="6" borderId="55" xfId="0" applyNumberFormat="1" applyFont="1" applyFill="1" applyBorder="1" applyAlignment="1">
      <alignment horizontal="center" vertical="center"/>
    </xf>
    <xf numFmtId="3" fontId="19" fillId="6" borderId="56" xfId="0" applyNumberFormat="1" applyFont="1" applyFill="1" applyBorder="1" applyAlignment="1">
      <alignment horizontal="center" vertical="center"/>
    </xf>
    <xf numFmtId="3" fontId="16" fillId="6" borderId="56" xfId="0" applyNumberFormat="1" applyFont="1" applyFill="1" applyBorder="1" applyAlignment="1">
      <alignment horizontal="center" vertical="center"/>
    </xf>
    <xf numFmtId="3" fontId="16" fillId="6" borderId="54" xfId="0" applyNumberFormat="1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left" vertical="center"/>
    </xf>
    <xf numFmtId="3" fontId="16" fillId="5" borderId="38" xfId="0" applyNumberFormat="1" applyFont="1" applyFill="1" applyBorder="1" applyAlignment="1">
      <alignment horizontal="center" vertical="center"/>
    </xf>
    <xf numFmtId="3" fontId="16" fillId="5" borderId="39" xfId="0" applyNumberFormat="1" applyFont="1" applyFill="1" applyBorder="1" applyAlignment="1">
      <alignment horizontal="center" vertical="center"/>
    </xf>
    <xf numFmtId="3" fontId="16" fillId="5" borderId="40" xfId="0" applyNumberFormat="1" applyFont="1" applyFill="1" applyBorder="1" applyAlignment="1">
      <alignment horizontal="center" vertical="center"/>
    </xf>
    <xf numFmtId="0" fontId="19" fillId="5" borderId="47" xfId="0" applyFont="1" applyFill="1" applyBorder="1" applyAlignment="1">
      <alignment horizontal="center" vertical="center"/>
    </xf>
    <xf numFmtId="0" fontId="19" fillId="5" borderId="4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3" fontId="19" fillId="6" borderId="3" xfId="0" applyNumberFormat="1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3" fontId="16" fillId="6" borderId="55" xfId="0" applyNumberFormat="1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left" vertical="center"/>
    </xf>
    <xf numFmtId="0" fontId="19" fillId="5" borderId="37" xfId="0" applyFont="1" applyFill="1" applyBorder="1" applyAlignment="1">
      <alignment horizontal="center" vertical="center"/>
    </xf>
    <xf numFmtId="3" fontId="19" fillId="5" borderId="41" xfId="0" applyNumberFormat="1" applyFont="1" applyFill="1" applyBorder="1" applyAlignment="1">
      <alignment horizontal="center" vertical="center"/>
    </xf>
    <xf numFmtId="3" fontId="19" fillId="5" borderId="39" xfId="0" applyNumberFormat="1" applyFont="1" applyFill="1" applyBorder="1" applyAlignment="1">
      <alignment horizontal="center" vertical="center"/>
    </xf>
    <xf numFmtId="3" fontId="16" fillId="5" borderId="42" xfId="0" applyNumberFormat="1" applyFont="1" applyFill="1" applyBorder="1" applyAlignment="1">
      <alignment horizontal="center" vertical="center"/>
    </xf>
    <xf numFmtId="3" fontId="16" fillId="5" borderId="41" xfId="0" applyNumberFormat="1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3" fontId="19" fillId="5" borderId="8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 wrapText="1"/>
    </xf>
    <xf numFmtId="3" fontId="19" fillId="7" borderId="24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3" fontId="16" fillId="0" borderId="60" xfId="0" applyNumberFormat="1" applyFont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/>
    </xf>
    <xf numFmtId="0" fontId="16" fillId="0" borderId="70" xfId="0" applyFont="1" applyBorder="1" applyAlignment="1">
      <alignment vertical="center"/>
    </xf>
    <xf numFmtId="8" fontId="16" fillId="6" borderId="23" xfId="1" applyFont="1" applyFill="1" applyBorder="1" applyAlignment="1">
      <alignment horizontal="center" vertical="center"/>
    </xf>
    <xf numFmtId="3" fontId="19" fillId="6" borderId="67" xfId="0" applyNumberFormat="1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left" vertical="center" wrapText="1"/>
    </xf>
    <xf numFmtId="0" fontId="16" fillId="4" borderId="70" xfId="0" applyFont="1" applyFill="1" applyBorder="1" applyAlignment="1">
      <alignment vertical="center" wrapText="1"/>
    </xf>
    <xf numFmtId="0" fontId="16" fillId="0" borderId="7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9" fillId="9" borderId="28" xfId="0" applyFont="1" applyFill="1" applyBorder="1" applyAlignment="1">
      <alignment horizontal="center" vertical="center"/>
    </xf>
    <xf numFmtId="3" fontId="19" fillId="7" borderId="44" xfId="0" applyNumberFormat="1" applyFont="1" applyFill="1" applyBorder="1" applyAlignment="1">
      <alignment horizontal="center" vertical="center"/>
    </xf>
    <xf numFmtId="3" fontId="19" fillId="7" borderId="62" xfId="0" applyNumberFormat="1" applyFont="1" applyFill="1" applyBorder="1" applyAlignment="1">
      <alignment horizontal="center" vertical="center"/>
    </xf>
    <xf numFmtId="0" fontId="21" fillId="0" borderId="0" xfId="0" applyFont="1"/>
    <xf numFmtId="0" fontId="19" fillId="5" borderId="31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3" fontId="22" fillId="0" borderId="0" xfId="0" applyNumberFormat="1" applyFont="1"/>
    <xf numFmtId="0" fontId="23" fillId="0" borderId="0" xfId="0" applyFont="1" applyAlignment="1">
      <alignment horizontal="right"/>
    </xf>
    <xf numFmtId="0" fontId="16" fillId="4" borderId="6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16" fillId="4" borderId="13" xfId="0" applyFont="1" applyFill="1" applyBorder="1" applyAlignment="1">
      <alignment vertical="center" wrapText="1"/>
    </xf>
    <xf numFmtId="0" fontId="16" fillId="0" borderId="72" xfId="0" applyFont="1" applyBorder="1" applyAlignment="1">
      <alignment vertical="center"/>
    </xf>
    <xf numFmtId="164" fontId="7" fillId="5" borderId="31" xfId="0" applyNumberFormat="1" applyFont="1" applyFill="1" applyBorder="1" applyAlignment="1">
      <alignment horizontal="center" vertical="center"/>
    </xf>
    <xf numFmtId="164" fontId="16" fillId="6" borderId="43" xfId="0" applyNumberFormat="1" applyFont="1" applyFill="1" applyBorder="1" applyAlignment="1">
      <alignment horizontal="center" vertical="center"/>
    </xf>
    <xf numFmtId="164" fontId="16" fillId="6" borderId="22" xfId="0" applyNumberFormat="1" applyFont="1" applyFill="1" applyBorder="1" applyAlignment="1">
      <alignment horizontal="center" vertical="center"/>
    </xf>
    <xf numFmtId="164" fontId="19" fillId="5" borderId="34" xfId="0" applyNumberFormat="1" applyFont="1" applyFill="1" applyBorder="1" applyAlignment="1">
      <alignment horizontal="center" vertical="center"/>
    </xf>
    <xf numFmtId="164" fontId="16" fillId="5" borderId="38" xfId="0" applyNumberFormat="1" applyFont="1" applyFill="1" applyBorder="1" applyAlignment="1">
      <alignment horizontal="center" vertical="center"/>
    </xf>
    <xf numFmtId="164" fontId="16" fillId="6" borderId="18" xfId="0" applyNumberFormat="1" applyFont="1" applyFill="1" applyBorder="1" applyAlignment="1">
      <alignment horizontal="center" vertical="center"/>
    </xf>
    <xf numFmtId="164" fontId="16" fillId="6" borderId="55" xfId="0" applyNumberFormat="1" applyFont="1" applyFill="1" applyBorder="1" applyAlignment="1">
      <alignment horizontal="center" vertical="center"/>
    </xf>
    <xf numFmtId="3" fontId="17" fillId="7" borderId="66" xfId="0" applyNumberFormat="1" applyFont="1" applyFill="1" applyBorder="1" applyAlignment="1">
      <alignment horizontal="center" vertical="center"/>
    </xf>
    <xf numFmtId="3" fontId="19" fillId="7" borderId="43" xfId="0" applyNumberFormat="1" applyFont="1" applyFill="1" applyBorder="1" applyAlignment="1">
      <alignment horizontal="center" vertical="center"/>
    </xf>
    <xf numFmtId="0" fontId="18" fillId="4" borderId="71" xfId="0" applyFont="1" applyFill="1" applyBorder="1" applyAlignment="1">
      <alignment vertical="center" wrapText="1"/>
    </xf>
    <xf numFmtId="0" fontId="18" fillId="0" borderId="59" xfId="0" applyFont="1" applyBorder="1" applyAlignment="1">
      <alignment horizontal="center" vertical="center" wrapText="1"/>
    </xf>
    <xf numFmtId="3" fontId="18" fillId="7" borderId="17" xfId="0" applyNumberFormat="1" applyFont="1" applyFill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7" fillId="7" borderId="0" xfId="0" applyNumberFormat="1" applyFont="1" applyFill="1" applyAlignment="1">
      <alignment horizontal="center" vertical="center"/>
    </xf>
    <xf numFmtId="3" fontId="18" fillId="6" borderId="17" xfId="0" applyNumberFormat="1" applyFont="1" applyFill="1" applyBorder="1" applyAlignment="1">
      <alignment horizontal="center" vertical="center"/>
    </xf>
    <xf numFmtId="3" fontId="17" fillId="6" borderId="17" xfId="0" applyNumberFormat="1" applyFont="1" applyFill="1" applyBorder="1" applyAlignment="1">
      <alignment horizontal="center" vertical="center"/>
    </xf>
    <xf numFmtId="3" fontId="18" fillId="6" borderId="16" xfId="0" applyNumberFormat="1" applyFont="1" applyFill="1" applyBorder="1" applyAlignment="1">
      <alignment horizontal="center" vertical="center"/>
    </xf>
    <xf numFmtId="3" fontId="19" fillId="6" borderId="17" xfId="0" applyNumberFormat="1" applyFont="1" applyFill="1" applyBorder="1" applyAlignment="1">
      <alignment horizontal="center" vertical="center"/>
    </xf>
    <xf numFmtId="3" fontId="16" fillId="6" borderId="15" xfId="0" applyNumberFormat="1" applyFont="1" applyFill="1" applyBorder="1" applyAlignment="1">
      <alignment horizontal="center" vertical="center"/>
    </xf>
    <xf numFmtId="164" fontId="16" fillId="6" borderId="17" xfId="0" applyNumberFormat="1" applyFont="1" applyFill="1" applyBorder="1" applyAlignment="1">
      <alignment horizontal="center" vertical="center"/>
    </xf>
    <xf numFmtId="3" fontId="16" fillId="6" borderId="50" xfId="0" applyNumberFormat="1" applyFont="1" applyFill="1" applyBorder="1" applyAlignment="1">
      <alignment horizontal="center" vertical="center"/>
    </xf>
    <xf numFmtId="3" fontId="16" fillId="6" borderId="51" xfId="0" applyNumberFormat="1" applyFont="1" applyFill="1" applyBorder="1" applyAlignment="1">
      <alignment horizontal="center" vertical="center"/>
    </xf>
    <xf numFmtId="3" fontId="19" fillId="6" borderId="50" xfId="0" applyNumberFormat="1" applyFont="1" applyFill="1" applyBorder="1" applyAlignment="1">
      <alignment horizontal="center" vertical="center"/>
    </xf>
    <xf numFmtId="3" fontId="19" fillId="6" borderId="49" xfId="0" applyNumberFormat="1" applyFont="1" applyFill="1" applyBorder="1" applyAlignment="1">
      <alignment horizontal="center" vertical="center"/>
    </xf>
    <xf numFmtId="3" fontId="16" fillId="6" borderId="59" xfId="0" applyNumberFormat="1" applyFont="1" applyFill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 wrapText="1"/>
    </xf>
    <xf numFmtId="0" fontId="19" fillId="8" borderId="71" xfId="0" applyFont="1" applyFill="1" applyBorder="1" applyAlignment="1">
      <alignment horizontal="left" vertical="center" wrapText="1"/>
    </xf>
    <xf numFmtId="0" fontId="19" fillId="5" borderId="71" xfId="0" applyFont="1" applyFill="1" applyBorder="1" applyAlignment="1">
      <alignment horizontal="center" vertical="center"/>
    </xf>
    <xf numFmtId="0" fontId="18" fillId="0" borderId="65" xfId="0" applyFont="1" applyBorder="1" applyAlignment="1">
      <alignment horizontal="center" vertical="center" wrapText="1"/>
    </xf>
    <xf numFmtId="3" fontId="18" fillId="6" borderId="67" xfId="0" applyNumberFormat="1" applyFont="1" applyFill="1" applyBorder="1" applyAlignment="1">
      <alignment horizontal="center" vertical="center"/>
    </xf>
    <xf numFmtId="3" fontId="17" fillId="6" borderId="67" xfId="0" applyNumberFormat="1" applyFont="1" applyFill="1" applyBorder="1" applyAlignment="1">
      <alignment horizontal="center" vertical="center"/>
    </xf>
    <xf numFmtId="3" fontId="18" fillId="7" borderId="56" xfId="0" applyNumberFormat="1" applyFont="1" applyFill="1" applyBorder="1" applyAlignment="1">
      <alignment horizontal="center" vertical="center"/>
    </xf>
    <xf numFmtId="3" fontId="16" fillId="6" borderId="66" xfId="0" applyNumberFormat="1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/>
    </xf>
    <xf numFmtId="3" fontId="19" fillId="7" borderId="45" xfId="0" applyNumberFormat="1" applyFont="1" applyFill="1" applyBorder="1" applyAlignment="1">
      <alignment horizontal="center" vertical="center"/>
    </xf>
    <xf numFmtId="3" fontId="19" fillId="7" borderId="5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18" fillId="0" borderId="65" xfId="0" applyNumberFormat="1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9" fillId="5" borderId="34" xfId="0" applyNumberFormat="1" applyFont="1" applyFill="1" applyBorder="1" applyAlignment="1">
      <alignment horizontal="center" vertical="center" wrapText="1"/>
    </xf>
    <xf numFmtId="3" fontId="19" fillId="5" borderId="32" xfId="0" applyNumberFormat="1" applyFont="1" applyFill="1" applyBorder="1" applyAlignment="1">
      <alignment horizontal="center" vertical="center" wrapText="1"/>
    </xf>
    <xf numFmtId="3" fontId="19" fillId="5" borderId="28" xfId="0" applyNumberFormat="1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3" fontId="19" fillId="5" borderId="33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3" fontId="19" fillId="7" borderId="20" xfId="0" applyNumberFormat="1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16" fillId="0" borderId="70" xfId="0" applyFont="1" applyBorder="1" applyAlignment="1">
      <alignment horizontal="center" vertical="center" wrapText="1"/>
    </xf>
    <xf numFmtId="3" fontId="18" fillId="0" borderId="63" xfId="0" applyNumberFormat="1" applyFont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164" fontId="16" fillId="6" borderId="25" xfId="0" applyNumberFormat="1" applyFont="1" applyFill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/>
    </xf>
    <xf numFmtId="3" fontId="18" fillId="7" borderId="27" xfId="0" applyNumberFormat="1" applyFont="1" applyFill="1" applyBorder="1" applyAlignment="1">
      <alignment horizontal="center" vertical="center"/>
    </xf>
    <xf numFmtId="3" fontId="17" fillId="7" borderId="64" xfId="0" applyNumberFormat="1" applyFont="1" applyFill="1" applyBorder="1" applyAlignment="1">
      <alignment horizontal="center" vertical="center"/>
    </xf>
    <xf numFmtId="3" fontId="19" fillId="5" borderId="40" xfId="0" applyNumberFormat="1" applyFont="1" applyFill="1" applyBorder="1" applyAlignment="1">
      <alignment horizontal="center" vertical="center"/>
    </xf>
    <xf numFmtId="3" fontId="19" fillId="5" borderId="31" xfId="0" applyNumberFormat="1" applyFont="1" applyFill="1" applyBorder="1" applyAlignment="1">
      <alignment horizontal="center" vertical="center"/>
    </xf>
    <xf numFmtId="3" fontId="19" fillId="5" borderId="30" xfId="0" applyNumberFormat="1" applyFont="1" applyFill="1" applyBorder="1" applyAlignment="1">
      <alignment horizontal="center" vertical="center"/>
    </xf>
    <xf numFmtId="3" fontId="19" fillId="5" borderId="31" xfId="0" applyNumberFormat="1" applyFont="1" applyFill="1" applyBorder="1" applyAlignment="1">
      <alignment horizontal="center" vertical="center" wrapText="1"/>
    </xf>
    <xf numFmtId="3" fontId="19" fillId="5" borderId="35" xfId="0" applyNumberFormat="1" applyFont="1" applyFill="1" applyBorder="1" applyAlignment="1">
      <alignment horizontal="center" vertical="center" wrapText="1"/>
    </xf>
    <xf numFmtId="3" fontId="10" fillId="7" borderId="25" xfId="0" applyNumberFormat="1" applyFont="1" applyFill="1" applyBorder="1" applyAlignment="1">
      <alignment horizontal="center" vertical="center"/>
    </xf>
    <xf numFmtId="3" fontId="10" fillId="7" borderId="3" xfId="0" applyNumberFormat="1" applyFont="1" applyFill="1" applyBorder="1" applyAlignment="1">
      <alignment horizontal="center" vertical="center"/>
    </xf>
    <xf numFmtId="3" fontId="10" fillId="7" borderId="22" xfId="0" applyNumberFormat="1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textRotation="90" wrapText="1"/>
    </xf>
    <xf numFmtId="0" fontId="7" fillId="5" borderId="73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44" xfId="0" applyFont="1" applyFill="1" applyBorder="1" applyAlignment="1">
      <alignment horizontal="center" vertical="center"/>
    </xf>
    <xf numFmtId="0" fontId="7" fillId="5" borderId="62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5" borderId="3" xfId="0" applyFont="1" applyFill="1" applyBorder="1" applyAlignment="1">
      <alignment horizontal="center" vertical="center" textRotation="90" wrapText="1"/>
    </xf>
    <xf numFmtId="0" fontId="7" fillId="5" borderId="23" xfId="0" applyFont="1" applyFill="1" applyBorder="1" applyAlignment="1">
      <alignment horizontal="center" vertical="center" textRotation="90" wrapText="1"/>
    </xf>
    <xf numFmtId="0" fontId="7" fillId="5" borderId="26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/>
    </xf>
    <xf numFmtId="0" fontId="7" fillId="5" borderId="3" xfId="0" applyFont="1" applyFill="1" applyBorder="1" applyAlignment="1">
      <alignment horizontal="center" vertical="center" textRotation="90"/>
    </xf>
    <xf numFmtId="0" fontId="8" fillId="5" borderId="15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7" fillId="5" borderId="63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vertical="center"/>
    </xf>
    <xf numFmtId="0" fontId="7" fillId="5" borderId="65" xfId="0" applyFont="1" applyFill="1" applyBorder="1" applyAlignment="1">
      <alignment horizontal="center" vertical="center" textRotation="90" wrapText="1"/>
    </xf>
    <xf numFmtId="0" fontId="7" fillId="5" borderId="61" xfId="0" applyFont="1" applyFill="1" applyBorder="1" applyAlignment="1">
      <alignment horizontal="center" vertical="center" textRotation="90" wrapText="1"/>
    </xf>
    <xf numFmtId="0" fontId="0" fillId="5" borderId="0" xfId="0" applyFill="1" applyAlignment="1">
      <alignment horizontal="center" vertical="center" textRotation="90" wrapText="1"/>
    </xf>
    <xf numFmtId="0" fontId="0" fillId="5" borderId="48" xfId="0" applyFill="1" applyBorder="1" applyAlignment="1">
      <alignment horizontal="center" vertical="center" textRotation="90" wrapText="1"/>
    </xf>
    <xf numFmtId="0" fontId="7" fillId="5" borderId="43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textRotation="90" wrapText="1"/>
    </xf>
    <xf numFmtId="0" fontId="7" fillId="5" borderId="4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68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67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 textRotation="90" wrapText="1"/>
    </xf>
    <xf numFmtId="0" fontId="7" fillId="5" borderId="49" xfId="0" applyFont="1" applyFill="1" applyBorder="1" applyAlignment="1">
      <alignment horizontal="center" vertical="center" textRotation="90" wrapText="1"/>
    </xf>
    <xf numFmtId="0" fontId="11" fillId="5" borderId="50" xfId="0" applyFont="1" applyFill="1" applyBorder="1" applyAlignment="1">
      <alignment horizontal="center" vertical="center" textRotation="90" wrapText="1"/>
    </xf>
    <xf numFmtId="3" fontId="19" fillId="11" borderId="37" xfId="0" applyNumberFormat="1" applyFont="1" applyFill="1" applyBorder="1" applyAlignment="1">
      <alignment horizontal="center" vertical="center"/>
    </xf>
    <xf numFmtId="0" fontId="19" fillId="11" borderId="71" xfId="0" applyFont="1" applyFill="1" applyBorder="1" applyAlignment="1">
      <alignment horizontal="center" vertical="center"/>
    </xf>
    <xf numFmtId="3" fontId="19" fillId="8" borderId="36" xfId="0" applyNumberFormat="1" applyFont="1" applyFill="1" applyBorder="1" applyAlignment="1">
      <alignment horizontal="center" vertical="center"/>
    </xf>
    <xf numFmtId="0" fontId="19" fillId="8" borderId="74" xfId="0" applyFont="1" applyFill="1" applyBorder="1" applyAlignment="1">
      <alignment horizontal="center" vertical="center"/>
    </xf>
    <xf numFmtId="3" fontId="19" fillId="7" borderId="36" xfId="0" applyNumberFormat="1" applyFont="1" applyFill="1" applyBorder="1" applyAlignment="1">
      <alignment horizontal="center" vertical="center"/>
    </xf>
    <xf numFmtId="3" fontId="19" fillId="7" borderId="58" xfId="0" applyNumberFormat="1" applyFont="1" applyFill="1" applyBorder="1" applyAlignment="1">
      <alignment horizontal="center" vertical="center"/>
    </xf>
    <xf numFmtId="3" fontId="10" fillId="7" borderId="43" xfId="0" applyNumberFormat="1" applyFont="1" applyFill="1" applyBorder="1" applyAlignment="1">
      <alignment horizontal="center" vertical="center"/>
    </xf>
    <xf numFmtId="3" fontId="10" fillId="7" borderId="25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textRotation="90" wrapText="1"/>
    </xf>
    <xf numFmtId="0" fontId="0" fillId="5" borderId="50" xfId="0" applyFill="1" applyBorder="1" applyAlignment="1">
      <alignment wrapText="1"/>
    </xf>
    <xf numFmtId="0" fontId="7" fillId="5" borderId="62" xfId="0" applyFont="1" applyFill="1" applyBorder="1" applyAlignment="1">
      <alignment horizontal="center" vertical="center" textRotation="90" wrapText="1"/>
    </xf>
    <xf numFmtId="0" fontId="7" fillId="5" borderId="54" xfId="0" applyFont="1" applyFill="1" applyBorder="1" applyAlignment="1">
      <alignment horizontal="center" vertical="center" textRotation="90" wrapText="1"/>
    </xf>
    <xf numFmtId="0" fontId="19" fillId="10" borderId="58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0" borderId="59" xfId="0" applyFont="1" applyFill="1" applyBorder="1" applyAlignment="1">
      <alignment horizontal="center" vertical="center"/>
    </xf>
    <xf numFmtId="0" fontId="19" fillId="10" borderId="74" xfId="0" applyFont="1" applyFill="1" applyBorder="1" applyAlignment="1">
      <alignment horizontal="center" vertical="center"/>
    </xf>
    <xf numFmtId="0" fontId="19" fillId="10" borderId="48" xfId="0" applyFont="1" applyFill="1" applyBorder="1" applyAlignment="1">
      <alignment horizontal="center" vertical="center"/>
    </xf>
    <xf numFmtId="0" fontId="19" fillId="10" borderId="47" xfId="0" applyFont="1" applyFill="1" applyBorder="1" applyAlignment="1">
      <alignment horizontal="center" vertical="center"/>
    </xf>
    <xf numFmtId="3" fontId="19" fillId="7" borderId="74" xfId="0" applyNumberFormat="1" applyFont="1" applyFill="1" applyBorder="1" applyAlignment="1">
      <alignment horizontal="center" vertical="center"/>
    </xf>
    <xf numFmtId="3" fontId="19" fillId="7" borderId="37" xfId="0" applyNumberFormat="1" applyFont="1" applyFill="1" applyBorder="1" applyAlignment="1">
      <alignment horizontal="center" vertical="center"/>
    </xf>
    <xf numFmtId="3" fontId="19" fillId="7" borderId="71" xfId="0" applyNumberFormat="1" applyFont="1" applyFill="1" applyBorder="1" applyAlignment="1">
      <alignment horizontal="center" vertical="center"/>
    </xf>
    <xf numFmtId="3" fontId="19" fillId="7" borderId="25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9" fillId="7" borderId="26" xfId="0" applyNumberFormat="1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21" xfId="0" applyFont="1" applyFill="1" applyBorder="1" applyAlignment="1">
      <alignment horizontal="center" vertical="center"/>
    </xf>
    <xf numFmtId="0" fontId="19" fillId="8" borderId="55" xfId="0" applyFont="1" applyFill="1" applyBorder="1" applyAlignment="1">
      <alignment horizontal="center" vertical="center"/>
    </xf>
    <xf numFmtId="0" fontId="19" fillId="8" borderId="56" xfId="0" applyFont="1" applyFill="1" applyBorder="1" applyAlignment="1">
      <alignment horizontal="center" vertical="center"/>
    </xf>
    <xf numFmtId="0" fontId="19" fillId="8" borderId="68" xfId="0" applyFont="1" applyFill="1" applyBorder="1" applyAlignment="1">
      <alignment horizontal="center" vertical="center"/>
    </xf>
    <xf numFmtId="3" fontId="19" fillId="7" borderId="72" xfId="0" applyNumberFormat="1" applyFont="1" applyFill="1" applyBorder="1" applyAlignment="1">
      <alignment horizontal="center" vertical="center"/>
    </xf>
    <xf numFmtId="3" fontId="19" fillId="7" borderId="67" xfId="0" applyNumberFormat="1" applyFont="1" applyFill="1" applyBorder="1" applyAlignment="1">
      <alignment horizontal="center" vertical="center"/>
    </xf>
    <xf numFmtId="3" fontId="19" fillId="7" borderId="56" xfId="0" applyNumberFormat="1" applyFont="1" applyFill="1" applyBorder="1" applyAlignment="1">
      <alignment horizontal="center" vertical="center"/>
    </xf>
    <xf numFmtId="3" fontId="19" fillId="7" borderId="68" xfId="0" applyNumberFormat="1" applyFont="1" applyFill="1" applyBorder="1" applyAlignment="1">
      <alignment horizontal="center" vertical="center"/>
    </xf>
    <xf numFmtId="3" fontId="19" fillId="7" borderId="55" xfId="0" applyNumberFormat="1" applyFont="1" applyFill="1" applyBorder="1" applyAlignment="1">
      <alignment horizontal="center" vertical="center"/>
    </xf>
    <xf numFmtId="3" fontId="19" fillId="7" borderId="54" xfId="0" applyNumberFormat="1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3" fontId="19" fillId="9" borderId="36" xfId="0" applyNumberFormat="1" applyFont="1" applyFill="1" applyBorder="1" applyAlignment="1">
      <alignment horizontal="center" vertical="center"/>
    </xf>
    <xf numFmtId="0" fontId="19" fillId="9" borderId="74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/>
    </xf>
    <xf numFmtId="3" fontId="19" fillId="7" borderId="70" xfId="0" applyNumberFormat="1" applyFont="1" applyFill="1" applyBorder="1" applyAlignment="1">
      <alignment horizontal="center" vertical="center"/>
    </xf>
    <xf numFmtId="3" fontId="19" fillId="7" borderId="63" xfId="0" applyNumberFormat="1" applyFont="1" applyFill="1" applyBorder="1" applyAlignment="1">
      <alignment horizontal="center" vertical="center"/>
    </xf>
    <xf numFmtId="3" fontId="19" fillId="7" borderId="43" xfId="0" applyNumberFormat="1" applyFont="1" applyFill="1" applyBorder="1" applyAlignment="1">
      <alignment horizontal="center" vertical="center"/>
    </xf>
  </cellXfs>
  <cellStyles count="3">
    <cellStyle name="Normalny" xfId="0" builtinId="0"/>
    <cellStyle name="Walutowy" xfId="1" builtinId="4"/>
    <cellStyle name="Walutowy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F93"/>
  <sheetViews>
    <sheetView tabSelected="1" zoomScale="25" zoomScaleNormal="25" zoomScaleSheetLayoutView="25" workbookViewId="0">
      <pane xSplit="16" ySplit="7" topLeftCell="Q38" activePane="bottomRight" state="frozen"/>
      <selection pane="topRight" activeCell="O1" sqref="O1"/>
      <selection pane="bottomLeft" activeCell="A9" sqref="A9"/>
      <selection pane="bottomRight" activeCell="Q84" sqref="Q84:AV84"/>
    </sheetView>
  </sheetViews>
  <sheetFormatPr defaultRowHeight="13.2" x14ac:dyDescent="0.25"/>
  <cols>
    <col min="1" max="1" width="12.5546875" customWidth="1"/>
    <col min="2" max="2" width="124.5546875" customWidth="1"/>
    <col min="3" max="4" width="23.5546875" customWidth="1"/>
    <col min="5" max="5" width="15.44140625" customWidth="1"/>
    <col min="6" max="7" width="16.21875" customWidth="1"/>
    <col min="8" max="8" width="17.21875" customWidth="1"/>
    <col min="9" max="9" width="13.44140625" customWidth="1"/>
    <col min="10" max="10" width="12.21875" customWidth="1"/>
    <col min="11" max="11" width="15.21875" customWidth="1"/>
    <col min="12" max="13" width="11.5546875" customWidth="1"/>
    <col min="14" max="14" width="12.5546875" customWidth="1"/>
    <col min="15" max="15" width="14.44140625" customWidth="1"/>
    <col min="16" max="16" width="22" customWidth="1"/>
    <col min="17" max="47" width="11.5546875" customWidth="1"/>
    <col min="48" max="48" width="14.21875" customWidth="1"/>
    <col min="49" max="56" width="9.5546875" customWidth="1"/>
    <col min="57" max="57" width="17.44140625" customWidth="1"/>
    <col min="58" max="58" width="11.5546875" customWidth="1"/>
    <col min="59" max="59" width="9.5546875" customWidth="1"/>
    <col min="60" max="60" width="11.44140625" customWidth="1"/>
    <col min="61" max="162" width="8.5546875" customWidth="1"/>
  </cols>
  <sheetData>
    <row r="1" spans="1:72" ht="57" customHeight="1" x14ac:dyDescent="0.25">
      <c r="A1" s="293" t="s">
        <v>177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1"/>
      <c r="AX1" s="1"/>
      <c r="AY1" s="1"/>
      <c r="AZ1" s="1"/>
      <c r="BA1" s="1"/>
      <c r="BB1" s="1"/>
      <c r="BC1" s="1"/>
      <c r="BD1" s="1"/>
      <c r="BE1" s="3"/>
      <c r="BF1" s="3"/>
      <c r="BG1" s="3"/>
      <c r="BH1" s="4"/>
    </row>
    <row r="2" spans="1:72" ht="45.6" thickBot="1" x14ac:dyDescent="0.3">
      <c r="A2" s="6" t="s">
        <v>43</v>
      </c>
      <c r="B2" s="5"/>
      <c r="C2" s="5"/>
      <c r="D2" s="5"/>
      <c r="E2" s="233"/>
      <c r="F2" s="234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"/>
      <c r="AV2" s="1"/>
      <c r="AW2" s="1"/>
      <c r="AX2" s="1"/>
      <c r="AY2" s="1"/>
      <c r="AZ2" s="1"/>
      <c r="BA2" s="1"/>
      <c r="BB2" s="3"/>
      <c r="BC2" s="3"/>
      <c r="BD2" s="3"/>
      <c r="BE2" s="4"/>
      <c r="BF2" s="4"/>
      <c r="BG2" s="4"/>
      <c r="BH2" s="4" t="s">
        <v>143</v>
      </c>
    </row>
    <row r="3" spans="1:72" ht="25.2" thickBot="1" x14ac:dyDescent="0.3">
      <c r="A3" s="281" t="s">
        <v>11</v>
      </c>
      <c r="B3" s="281" t="s">
        <v>12</v>
      </c>
      <c r="C3" s="277" t="s">
        <v>40</v>
      </c>
      <c r="D3" s="297" t="s">
        <v>84</v>
      </c>
      <c r="E3" s="300" t="s">
        <v>45</v>
      </c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80"/>
      <c r="Q3" s="301" t="s">
        <v>46</v>
      </c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3"/>
      <c r="AW3" s="304" t="s">
        <v>49</v>
      </c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3"/>
    </row>
    <row r="4" spans="1:72" ht="25.2" thickBot="1" x14ac:dyDescent="0.3">
      <c r="A4" s="282"/>
      <c r="B4" s="282"/>
      <c r="C4" s="278"/>
      <c r="D4" s="298"/>
      <c r="E4" s="305" t="s">
        <v>52</v>
      </c>
      <c r="F4" s="284" t="s">
        <v>53</v>
      </c>
      <c r="G4" s="290" t="s">
        <v>48</v>
      </c>
      <c r="H4" s="284" t="s">
        <v>54</v>
      </c>
      <c r="I4" s="286" t="s">
        <v>41</v>
      </c>
      <c r="J4" s="286" t="s">
        <v>155</v>
      </c>
      <c r="K4" s="287" t="s">
        <v>158</v>
      </c>
      <c r="L4" s="286" t="s">
        <v>157</v>
      </c>
      <c r="M4" s="287" t="s">
        <v>156</v>
      </c>
      <c r="N4" s="286" t="s">
        <v>42</v>
      </c>
      <c r="O4" s="284" t="s">
        <v>179</v>
      </c>
      <c r="P4" s="288" t="s">
        <v>178</v>
      </c>
      <c r="Q4" s="267" t="s">
        <v>3</v>
      </c>
      <c r="R4" s="268"/>
      <c r="S4" s="268"/>
      <c r="T4" s="268"/>
      <c r="U4" s="268"/>
      <c r="V4" s="268"/>
      <c r="W4" s="268"/>
      <c r="X4" s="269"/>
      <c r="Y4" s="301" t="s">
        <v>44</v>
      </c>
      <c r="Z4" s="302"/>
      <c r="AA4" s="302"/>
      <c r="AB4" s="302"/>
      <c r="AC4" s="302"/>
      <c r="AD4" s="302"/>
      <c r="AE4" s="302"/>
      <c r="AF4" s="303"/>
      <c r="AG4" s="301" t="s">
        <v>4</v>
      </c>
      <c r="AH4" s="302"/>
      <c r="AI4" s="302"/>
      <c r="AJ4" s="302"/>
      <c r="AK4" s="302"/>
      <c r="AL4" s="302"/>
      <c r="AM4" s="302"/>
      <c r="AN4" s="306"/>
      <c r="AO4" s="301" t="s">
        <v>31</v>
      </c>
      <c r="AP4" s="302"/>
      <c r="AQ4" s="302"/>
      <c r="AR4" s="302"/>
      <c r="AS4" s="302"/>
      <c r="AT4" s="302"/>
      <c r="AU4" s="302"/>
      <c r="AV4" s="303"/>
      <c r="AW4" s="267" t="s">
        <v>50</v>
      </c>
      <c r="AX4" s="268"/>
      <c r="AY4" s="268"/>
      <c r="AZ4" s="268"/>
      <c r="BA4" s="268"/>
      <c r="BB4" s="268"/>
      <c r="BC4" s="268"/>
      <c r="BD4" s="269"/>
      <c r="BE4" s="307" t="s">
        <v>51</v>
      </c>
      <c r="BF4" s="268"/>
      <c r="BG4" s="268"/>
      <c r="BH4" s="269"/>
    </row>
    <row r="5" spans="1:72" ht="36" customHeight="1" thickBot="1" x14ac:dyDescent="0.3">
      <c r="A5" s="282"/>
      <c r="B5" s="283"/>
      <c r="C5" s="278"/>
      <c r="D5" s="298"/>
      <c r="E5" s="305"/>
      <c r="F5" s="284"/>
      <c r="G5" s="290"/>
      <c r="H5" s="284"/>
      <c r="I5" s="286"/>
      <c r="J5" s="286"/>
      <c r="K5" s="292"/>
      <c r="L5" s="286"/>
      <c r="M5" s="292"/>
      <c r="N5" s="286"/>
      <c r="O5" s="284"/>
      <c r="P5" s="288"/>
      <c r="Q5" s="274" t="s">
        <v>14</v>
      </c>
      <c r="R5" s="275"/>
      <c r="S5" s="275"/>
      <c r="T5" s="308"/>
      <c r="U5" s="267" t="s">
        <v>15</v>
      </c>
      <c r="V5" s="268"/>
      <c r="W5" s="268"/>
      <c r="X5" s="269"/>
      <c r="Y5" s="267" t="s">
        <v>16</v>
      </c>
      <c r="Z5" s="268"/>
      <c r="AA5" s="268"/>
      <c r="AB5" s="273"/>
      <c r="AC5" s="267" t="s">
        <v>17</v>
      </c>
      <c r="AD5" s="268"/>
      <c r="AE5" s="268"/>
      <c r="AF5" s="269"/>
      <c r="AG5" s="267" t="s">
        <v>29</v>
      </c>
      <c r="AH5" s="268"/>
      <c r="AI5" s="268"/>
      <c r="AJ5" s="269"/>
      <c r="AK5" s="267" t="s">
        <v>30</v>
      </c>
      <c r="AL5" s="268"/>
      <c r="AM5" s="268"/>
      <c r="AN5" s="273"/>
      <c r="AO5" s="267" t="s">
        <v>32</v>
      </c>
      <c r="AP5" s="268"/>
      <c r="AQ5" s="268"/>
      <c r="AR5" s="273"/>
      <c r="AS5" s="267" t="s">
        <v>85</v>
      </c>
      <c r="AT5" s="268"/>
      <c r="AU5" s="268"/>
      <c r="AV5" s="269"/>
      <c r="AW5" s="270" t="s">
        <v>0</v>
      </c>
      <c r="AX5" s="266" t="s">
        <v>1</v>
      </c>
      <c r="AY5" s="266" t="s">
        <v>2</v>
      </c>
      <c r="AZ5" s="266" t="s">
        <v>33</v>
      </c>
      <c r="BA5" s="311" t="s">
        <v>34</v>
      </c>
      <c r="BB5" s="272" t="s">
        <v>35</v>
      </c>
      <c r="BC5" s="313" t="s">
        <v>36</v>
      </c>
      <c r="BD5" s="265" t="s">
        <v>86</v>
      </c>
      <c r="BE5" s="316" t="s">
        <v>92</v>
      </c>
      <c r="BF5" s="276" t="s">
        <v>93</v>
      </c>
      <c r="BG5" s="327" t="s">
        <v>94</v>
      </c>
      <c r="BH5" s="329" t="s">
        <v>47</v>
      </c>
    </row>
    <row r="6" spans="1:72" ht="332.25" customHeight="1" thickBot="1" x14ac:dyDescent="0.3">
      <c r="A6" s="294"/>
      <c r="B6" s="295"/>
      <c r="C6" s="296"/>
      <c r="D6" s="299"/>
      <c r="E6" s="271"/>
      <c r="F6" s="285"/>
      <c r="G6" s="291"/>
      <c r="H6" s="285"/>
      <c r="I6" s="287"/>
      <c r="J6" s="287"/>
      <c r="K6" s="292"/>
      <c r="L6" s="287"/>
      <c r="M6" s="292"/>
      <c r="N6" s="287"/>
      <c r="O6" s="285"/>
      <c r="P6" s="289"/>
      <c r="Q6" s="17" t="s">
        <v>27</v>
      </c>
      <c r="R6" s="18" t="s">
        <v>28</v>
      </c>
      <c r="S6" s="8" t="s">
        <v>180</v>
      </c>
      <c r="T6" s="19" t="s">
        <v>176</v>
      </c>
      <c r="U6" s="24" t="s">
        <v>27</v>
      </c>
      <c r="V6" s="18" t="s">
        <v>28</v>
      </c>
      <c r="W6" s="8" t="s">
        <v>180</v>
      </c>
      <c r="X6" s="20" t="s">
        <v>176</v>
      </c>
      <c r="Y6" s="17" t="s">
        <v>27</v>
      </c>
      <c r="Z6" s="18" t="s">
        <v>28</v>
      </c>
      <c r="AA6" s="8" t="s">
        <v>180</v>
      </c>
      <c r="AB6" s="19" t="s">
        <v>176</v>
      </c>
      <c r="AC6" s="24" t="s">
        <v>27</v>
      </c>
      <c r="AD6" s="18" t="s">
        <v>28</v>
      </c>
      <c r="AE6" s="8" t="s">
        <v>180</v>
      </c>
      <c r="AF6" s="20" t="s">
        <v>176</v>
      </c>
      <c r="AG6" s="24" t="s">
        <v>27</v>
      </c>
      <c r="AH6" s="18" t="s">
        <v>28</v>
      </c>
      <c r="AI6" s="8" t="s">
        <v>180</v>
      </c>
      <c r="AJ6" s="20" t="s">
        <v>176</v>
      </c>
      <c r="AK6" s="17" t="s">
        <v>27</v>
      </c>
      <c r="AL6" s="18" t="s">
        <v>28</v>
      </c>
      <c r="AM6" s="8" t="s">
        <v>180</v>
      </c>
      <c r="AN6" s="19" t="s">
        <v>176</v>
      </c>
      <c r="AO6" s="24" t="s">
        <v>27</v>
      </c>
      <c r="AP6" s="18" t="s">
        <v>28</v>
      </c>
      <c r="AQ6" s="8" t="s">
        <v>180</v>
      </c>
      <c r="AR6" s="19" t="s">
        <v>176</v>
      </c>
      <c r="AS6" s="24" t="s">
        <v>27</v>
      </c>
      <c r="AT6" s="18" t="s">
        <v>28</v>
      </c>
      <c r="AU6" s="8" t="s">
        <v>180</v>
      </c>
      <c r="AV6" s="20" t="s">
        <v>176</v>
      </c>
      <c r="AW6" s="309"/>
      <c r="AX6" s="310"/>
      <c r="AY6" s="310"/>
      <c r="AZ6" s="310"/>
      <c r="BA6" s="312"/>
      <c r="BB6" s="275"/>
      <c r="BC6" s="314"/>
      <c r="BD6" s="315"/>
      <c r="BE6" s="317"/>
      <c r="BF6" s="318"/>
      <c r="BG6" s="328"/>
      <c r="BH6" s="330"/>
    </row>
    <row r="7" spans="1:72" ht="50.25" customHeight="1" thickBot="1" x14ac:dyDescent="0.3">
      <c r="A7" s="16" t="s">
        <v>13</v>
      </c>
      <c r="B7" s="9" t="s">
        <v>37</v>
      </c>
      <c r="C7" s="10"/>
      <c r="D7" s="21">
        <f>SUM(D8:D16)</f>
        <v>30</v>
      </c>
      <c r="E7" s="14">
        <f>SUM(E8:E16)</f>
        <v>800</v>
      </c>
      <c r="F7" s="12">
        <f t="shared" ref="F7:P7" si="0">SUM(F8:F16)</f>
        <v>260</v>
      </c>
      <c r="G7" s="12">
        <f t="shared" si="0"/>
        <v>31</v>
      </c>
      <c r="H7" s="12">
        <f t="shared" si="0"/>
        <v>229</v>
      </c>
      <c r="I7" s="12">
        <f t="shared" si="0"/>
        <v>18</v>
      </c>
      <c r="J7" s="12">
        <f t="shared" si="0"/>
        <v>12</v>
      </c>
      <c r="K7" s="12">
        <f t="shared" si="0"/>
        <v>199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3">
        <f t="shared" si="0"/>
        <v>540</v>
      </c>
      <c r="Q7" s="11">
        <f>SUM(Q8:Q16)</f>
        <v>10</v>
      </c>
      <c r="R7" s="11">
        <f t="shared" ref="R7:T7" si="1">SUM(R8:R16)</f>
        <v>54</v>
      </c>
      <c r="S7" s="11">
        <f t="shared" si="1"/>
        <v>0</v>
      </c>
      <c r="T7" s="11">
        <f t="shared" si="1"/>
        <v>81</v>
      </c>
      <c r="U7" s="14">
        <f>SUM(U8:U16)</f>
        <v>3</v>
      </c>
      <c r="V7" s="12">
        <f t="shared" ref="V7:BH7" si="2">SUM(V8:V16)</f>
        <v>61</v>
      </c>
      <c r="W7" s="12">
        <f t="shared" si="2"/>
        <v>0</v>
      </c>
      <c r="X7" s="13">
        <f t="shared" si="2"/>
        <v>76</v>
      </c>
      <c r="Y7" s="11">
        <f t="shared" si="2"/>
        <v>0</v>
      </c>
      <c r="Z7" s="12">
        <f t="shared" si="2"/>
        <v>42</v>
      </c>
      <c r="AA7" s="12">
        <f t="shared" si="2"/>
        <v>0</v>
      </c>
      <c r="AB7" s="15">
        <f t="shared" si="2"/>
        <v>128</v>
      </c>
      <c r="AC7" s="14">
        <f t="shared" si="2"/>
        <v>10</v>
      </c>
      <c r="AD7" s="12">
        <f t="shared" si="2"/>
        <v>52</v>
      </c>
      <c r="AE7" s="12">
        <f t="shared" si="2"/>
        <v>0</v>
      </c>
      <c r="AF7" s="13">
        <f t="shared" si="2"/>
        <v>158</v>
      </c>
      <c r="AG7" s="14">
        <f t="shared" si="2"/>
        <v>8</v>
      </c>
      <c r="AH7" s="12">
        <f t="shared" si="2"/>
        <v>20</v>
      </c>
      <c r="AI7" s="12">
        <f t="shared" si="2"/>
        <v>0</v>
      </c>
      <c r="AJ7" s="13">
        <f t="shared" si="2"/>
        <v>97</v>
      </c>
      <c r="AK7" s="11">
        <f t="shared" si="2"/>
        <v>0</v>
      </c>
      <c r="AL7" s="12">
        <f t="shared" si="2"/>
        <v>0</v>
      </c>
      <c r="AM7" s="12">
        <f t="shared" si="2"/>
        <v>0</v>
      </c>
      <c r="AN7" s="15">
        <f t="shared" si="2"/>
        <v>0</v>
      </c>
      <c r="AO7" s="14">
        <f t="shared" si="2"/>
        <v>0</v>
      </c>
      <c r="AP7" s="12">
        <f t="shared" si="2"/>
        <v>0</v>
      </c>
      <c r="AQ7" s="12">
        <f t="shared" si="2"/>
        <v>0</v>
      </c>
      <c r="AR7" s="15">
        <f t="shared" si="2"/>
        <v>0</v>
      </c>
      <c r="AS7" s="14">
        <f t="shared" si="2"/>
        <v>0</v>
      </c>
      <c r="AT7" s="12">
        <f t="shared" si="2"/>
        <v>0</v>
      </c>
      <c r="AU7" s="12">
        <f t="shared" si="2"/>
        <v>0</v>
      </c>
      <c r="AV7" s="13">
        <f t="shared" si="2"/>
        <v>0</v>
      </c>
      <c r="AW7" s="14">
        <f t="shared" si="2"/>
        <v>5</v>
      </c>
      <c r="AX7" s="12">
        <f t="shared" si="2"/>
        <v>6</v>
      </c>
      <c r="AY7" s="12">
        <f t="shared" si="2"/>
        <v>6</v>
      </c>
      <c r="AZ7" s="12">
        <f t="shared" si="2"/>
        <v>8</v>
      </c>
      <c r="BA7" s="12">
        <f t="shared" si="2"/>
        <v>5</v>
      </c>
      <c r="BB7" s="12">
        <f t="shared" si="2"/>
        <v>0</v>
      </c>
      <c r="BC7" s="12">
        <f t="shared" si="2"/>
        <v>0</v>
      </c>
      <c r="BD7" s="13">
        <f t="shared" si="2"/>
        <v>0</v>
      </c>
      <c r="BE7" s="196">
        <f t="shared" si="2"/>
        <v>9.6000000000000014</v>
      </c>
      <c r="BF7" s="12">
        <f t="shared" si="2"/>
        <v>0</v>
      </c>
      <c r="BG7" s="12">
        <f t="shared" si="2"/>
        <v>5</v>
      </c>
      <c r="BH7" s="13">
        <f t="shared" si="2"/>
        <v>9</v>
      </c>
    </row>
    <row r="8" spans="1:72" ht="35.25" customHeight="1" x14ac:dyDescent="0.25">
      <c r="A8" s="172" t="s">
        <v>10</v>
      </c>
      <c r="B8" s="90" t="s">
        <v>75</v>
      </c>
      <c r="C8" s="38" t="s">
        <v>76</v>
      </c>
      <c r="D8" s="39">
        <f>SUM(AW8:BD8)</f>
        <v>12</v>
      </c>
      <c r="E8" s="40">
        <f>SUM(F8,P8)</f>
        <v>330</v>
      </c>
      <c r="F8" s="41">
        <f>SUM(G8:H8,O8)</f>
        <v>120</v>
      </c>
      <c r="G8" s="42">
        <f t="shared" ref="G8:H10" si="3">SUM(Q8,U8,Y8,AC8,AG8,AK8,AO8,AS8)</f>
        <v>0</v>
      </c>
      <c r="H8" s="42">
        <f t="shared" si="3"/>
        <v>120</v>
      </c>
      <c r="I8" s="43"/>
      <c r="J8" s="44"/>
      <c r="K8" s="44">
        <v>120</v>
      </c>
      <c r="L8" s="44"/>
      <c r="M8" s="44"/>
      <c r="N8" s="44"/>
      <c r="O8" s="42">
        <f t="shared" ref="O8:P10" si="4">SUM(S8,W8,AA8,AE8,AI8,AM8,AQ8,AU8)</f>
        <v>0</v>
      </c>
      <c r="P8" s="45">
        <f>SUM(T8,X8,AB8,AF8,AJ8,AN8,AR8,AV8)</f>
        <v>210</v>
      </c>
      <c r="Q8" s="46"/>
      <c r="R8" s="47">
        <v>30</v>
      </c>
      <c r="S8" s="48">
        <v>0</v>
      </c>
      <c r="T8" s="49">
        <v>30</v>
      </c>
      <c r="U8" s="50"/>
      <c r="V8" s="51">
        <v>30</v>
      </c>
      <c r="W8" s="52">
        <v>0</v>
      </c>
      <c r="X8" s="53">
        <v>0</v>
      </c>
      <c r="Y8" s="54"/>
      <c r="Z8" s="47">
        <v>30</v>
      </c>
      <c r="AA8" s="48">
        <v>0</v>
      </c>
      <c r="AB8" s="49">
        <v>90</v>
      </c>
      <c r="AC8" s="50"/>
      <c r="AD8" s="51">
        <v>30</v>
      </c>
      <c r="AE8" s="52">
        <v>0</v>
      </c>
      <c r="AF8" s="53">
        <v>90</v>
      </c>
      <c r="AG8" s="54"/>
      <c r="AH8" s="47"/>
      <c r="AI8" s="48"/>
      <c r="AJ8" s="49"/>
      <c r="AK8" s="55"/>
      <c r="AL8" s="52"/>
      <c r="AM8" s="52"/>
      <c r="AN8" s="53"/>
      <c r="AO8" s="54"/>
      <c r="AP8" s="48"/>
      <c r="AQ8" s="48"/>
      <c r="AR8" s="49"/>
      <c r="AS8" s="55"/>
      <c r="AT8" s="52"/>
      <c r="AU8" s="52"/>
      <c r="AV8" s="53"/>
      <c r="AW8" s="56">
        <v>2</v>
      </c>
      <c r="AX8" s="48">
        <v>2</v>
      </c>
      <c r="AY8" s="48">
        <v>4</v>
      </c>
      <c r="AZ8" s="48">
        <v>4</v>
      </c>
      <c r="BA8" s="48"/>
      <c r="BB8" s="48"/>
      <c r="BC8" s="48"/>
      <c r="BD8" s="57"/>
      <c r="BE8" s="197">
        <f>SUM(F8)/25</f>
        <v>4.8</v>
      </c>
      <c r="BF8" s="52"/>
      <c r="BG8" s="52"/>
      <c r="BH8" s="53"/>
      <c r="BI8" s="22"/>
      <c r="BJ8" s="22"/>
      <c r="BK8" s="22"/>
    </row>
    <row r="9" spans="1:72" ht="35.25" customHeight="1" x14ac:dyDescent="0.25">
      <c r="A9" s="173" t="s">
        <v>9</v>
      </c>
      <c r="B9" s="91" t="s">
        <v>56</v>
      </c>
      <c r="C9" s="92" t="s">
        <v>132</v>
      </c>
      <c r="D9" s="93">
        <f t="shared" ref="D9:D16" si="5">SUM(AW9:BD9)</f>
        <v>1</v>
      </c>
      <c r="E9" s="94">
        <f>SUM(F9,P9)</f>
        <v>25</v>
      </c>
      <c r="F9" s="95">
        <f>SUM(G9:H9,O9)</f>
        <v>12</v>
      </c>
      <c r="G9" s="96">
        <f t="shared" si="3"/>
        <v>0</v>
      </c>
      <c r="H9" s="96">
        <f t="shared" si="3"/>
        <v>12</v>
      </c>
      <c r="I9" s="97"/>
      <c r="J9" s="97">
        <v>12</v>
      </c>
      <c r="K9" s="97"/>
      <c r="L9" s="97"/>
      <c r="M9" s="97"/>
      <c r="N9" s="97"/>
      <c r="O9" s="96">
        <f t="shared" si="4"/>
        <v>0</v>
      </c>
      <c r="P9" s="98">
        <f t="shared" si="4"/>
        <v>13</v>
      </c>
      <c r="Q9" s="63"/>
      <c r="R9" s="99">
        <v>12</v>
      </c>
      <c r="S9" s="61">
        <v>0</v>
      </c>
      <c r="T9" s="64">
        <v>13</v>
      </c>
      <c r="U9" s="60"/>
      <c r="V9" s="61"/>
      <c r="W9" s="61"/>
      <c r="X9" s="62"/>
      <c r="Y9" s="63"/>
      <c r="Z9" s="61"/>
      <c r="AA9" s="61"/>
      <c r="AB9" s="64"/>
      <c r="AC9" s="60"/>
      <c r="AD9" s="61"/>
      <c r="AE9" s="61"/>
      <c r="AF9" s="62"/>
      <c r="AG9" s="63"/>
      <c r="AH9" s="61"/>
      <c r="AI9" s="61"/>
      <c r="AJ9" s="64"/>
      <c r="AK9" s="60"/>
      <c r="AL9" s="61"/>
      <c r="AM9" s="61"/>
      <c r="AN9" s="62"/>
      <c r="AO9" s="63"/>
      <c r="AP9" s="61"/>
      <c r="AQ9" s="61"/>
      <c r="AR9" s="64"/>
      <c r="AS9" s="60"/>
      <c r="AT9" s="61"/>
      <c r="AU9" s="61"/>
      <c r="AV9" s="62"/>
      <c r="AW9" s="60">
        <v>1</v>
      </c>
      <c r="AX9" s="61"/>
      <c r="AY9" s="61"/>
      <c r="AZ9" s="61"/>
      <c r="BA9" s="61"/>
      <c r="BB9" s="61"/>
      <c r="BC9" s="61"/>
      <c r="BD9" s="62"/>
      <c r="BE9" s="198">
        <f>SUM(F9)/25</f>
        <v>0.48</v>
      </c>
      <c r="BF9" s="61"/>
      <c r="BG9" s="61"/>
      <c r="BH9" s="62"/>
      <c r="BI9" s="22"/>
      <c r="BJ9" s="22"/>
      <c r="BK9" s="22"/>
    </row>
    <row r="10" spans="1:72" ht="35.25" customHeight="1" x14ac:dyDescent="0.25">
      <c r="A10" s="173" t="s">
        <v>8</v>
      </c>
      <c r="B10" s="100" t="s">
        <v>171</v>
      </c>
      <c r="C10" s="101" t="s">
        <v>137</v>
      </c>
      <c r="D10" s="93">
        <f t="shared" si="5"/>
        <v>8</v>
      </c>
      <c r="E10" s="94">
        <f>SUM(F10,P10)</f>
        <v>200</v>
      </c>
      <c r="F10" s="95">
        <f>SUM(G10:H10,O10)</f>
        <v>48</v>
      </c>
      <c r="G10" s="96">
        <f t="shared" si="3"/>
        <v>0</v>
      </c>
      <c r="H10" s="96">
        <f t="shared" si="3"/>
        <v>48</v>
      </c>
      <c r="I10" s="97"/>
      <c r="J10" s="97"/>
      <c r="K10" s="134">
        <v>48</v>
      </c>
      <c r="L10" s="97"/>
      <c r="M10" s="97"/>
      <c r="N10" s="97"/>
      <c r="O10" s="96">
        <f t="shared" si="4"/>
        <v>0</v>
      </c>
      <c r="P10" s="98">
        <f t="shared" si="4"/>
        <v>152</v>
      </c>
      <c r="Q10" s="102"/>
      <c r="R10" s="65">
        <v>12</v>
      </c>
      <c r="S10" s="102">
        <v>0</v>
      </c>
      <c r="T10" s="103">
        <v>38</v>
      </c>
      <c r="U10" s="104"/>
      <c r="V10" s="65">
        <v>12</v>
      </c>
      <c r="W10" s="102">
        <v>0</v>
      </c>
      <c r="X10" s="105">
        <v>38</v>
      </c>
      <c r="Y10" s="106"/>
      <c r="Z10" s="65">
        <v>12</v>
      </c>
      <c r="AA10" s="102">
        <v>0</v>
      </c>
      <c r="AB10" s="103">
        <v>38</v>
      </c>
      <c r="AC10" s="104"/>
      <c r="AD10" s="65">
        <v>12</v>
      </c>
      <c r="AE10" s="102">
        <v>0</v>
      </c>
      <c r="AF10" s="105">
        <v>38</v>
      </c>
      <c r="AG10" s="107"/>
      <c r="AH10" s="102"/>
      <c r="AI10" s="102"/>
      <c r="AJ10" s="103"/>
      <c r="AK10" s="104"/>
      <c r="AL10" s="102"/>
      <c r="AM10" s="102"/>
      <c r="AN10" s="105"/>
      <c r="AO10" s="106"/>
      <c r="AP10" s="102"/>
      <c r="AQ10" s="102"/>
      <c r="AR10" s="103"/>
      <c r="AS10" s="108"/>
      <c r="AT10" s="65"/>
      <c r="AU10" s="65"/>
      <c r="AV10" s="109"/>
      <c r="AW10" s="104">
        <v>2</v>
      </c>
      <c r="AX10" s="102">
        <v>2</v>
      </c>
      <c r="AY10" s="102">
        <v>2</v>
      </c>
      <c r="AZ10" s="102">
        <v>2</v>
      </c>
      <c r="BA10" s="102"/>
      <c r="BB10" s="102"/>
      <c r="BC10" s="102"/>
      <c r="BD10" s="109"/>
      <c r="BE10" s="198">
        <f t="shared" ref="BE10:BE15" si="6">SUM(F10)/25</f>
        <v>1.92</v>
      </c>
      <c r="BF10" s="102"/>
      <c r="BG10" s="102"/>
      <c r="BH10" s="105"/>
      <c r="BI10" s="22"/>
      <c r="BJ10" s="22"/>
      <c r="BK10" s="22"/>
    </row>
    <row r="11" spans="1:72" ht="35.25" customHeight="1" x14ac:dyDescent="0.25">
      <c r="A11" s="173" t="s">
        <v>7</v>
      </c>
      <c r="B11" s="91" t="s">
        <v>115</v>
      </c>
      <c r="C11" s="92" t="s">
        <v>134</v>
      </c>
      <c r="D11" s="93">
        <f t="shared" si="5"/>
        <v>2</v>
      </c>
      <c r="E11" s="94">
        <f t="shared" ref="E11:E16" si="7">SUM(F11,P11)</f>
        <v>50</v>
      </c>
      <c r="F11" s="95">
        <f t="shared" ref="F11:F16" si="8">SUM(G11:H11,O11)</f>
        <v>12</v>
      </c>
      <c r="G11" s="96">
        <f t="shared" ref="G11:H16" si="9">SUM(Q11,U11,Y11,AC11,AG11,AK11,AO11,AS11)</f>
        <v>0</v>
      </c>
      <c r="H11" s="96">
        <f t="shared" si="9"/>
        <v>12</v>
      </c>
      <c r="I11" s="97"/>
      <c r="J11" s="97"/>
      <c r="K11" s="97">
        <v>12</v>
      </c>
      <c r="L11" s="97"/>
      <c r="M11" s="97"/>
      <c r="N11" s="97"/>
      <c r="O11" s="96">
        <f t="shared" ref="O11:P16" si="10">SUM(S11,W11,AA11,AE11,AI11,AM11,AQ11,AU11)</f>
        <v>0</v>
      </c>
      <c r="P11" s="98">
        <f t="shared" si="10"/>
        <v>38</v>
      </c>
      <c r="Q11" s="110"/>
      <c r="R11" s="99"/>
      <c r="S11" s="61"/>
      <c r="T11" s="64"/>
      <c r="U11" s="111"/>
      <c r="V11" s="99">
        <v>12</v>
      </c>
      <c r="W11" s="61">
        <v>0</v>
      </c>
      <c r="X11" s="62">
        <v>38</v>
      </c>
      <c r="Y11" s="63"/>
      <c r="Z11" s="61"/>
      <c r="AA11" s="61"/>
      <c r="AB11" s="64"/>
      <c r="AC11" s="60"/>
      <c r="AD11" s="61"/>
      <c r="AE11" s="61"/>
      <c r="AF11" s="62"/>
      <c r="AG11" s="63"/>
      <c r="AH11" s="61"/>
      <c r="AI11" s="61"/>
      <c r="AJ11" s="64"/>
      <c r="AK11" s="60"/>
      <c r="AL11" s="61"/>
      <c r="AM11" s="61"/>
      <c r="AN11" s="62"/>
      <c r="AO11" s="63"/>
      <c r="AP11" s="61"/>
      <c r="AQ11" s="61"/>
      <c r="AR11" s="64"/>
      <c r="AS11" s="60"/>
      <c r="AT11" s="61"/>
      <c r="AU11" s="61"/>
      <c r="AV11" s="62"/>
      <c r="AW11" s="60"/>
      <c r="AX11" s="61">
        <v>2</v>
      </c>
      <c r="AY11" s="61"/>
      <c r="AZ11" s="61"/>
      <c r="BA11" s="61"/>
      <c r="BB11" s="61"/>
      <c r="BC11" s="61"/>
      <c r="BD11" s="62"/>
      <c r="BE11" s="198">
        <f t="shared" si="6"/>
        <v>0.48</v>
      </c>
      <c r="BF11" s="61"/>
      <c r="BG11" s="61">
        <v>2</v>
      </c>
      <c r="BH11" s="62">
        <v>2</v>
      </c>
      <c r="BI11" s="22"/>
      <c r="BJ11" s="22"/>
      <c r="BK11" s="22"/>
    </row>
    <row r="12" spans="1:72" ht="35.25" customHeight="1" x14ac:dyDescent="0.25">
      <c r="A12" s="173" t="s">
        <v>6</v>
      </c>
      <c r="B12" s="91" t="s">
        <v>116</v>
      </c>
      <c r="C12" s="92" t="s">
        <v>136</v>
      </c>
      <c r="D12" s="93">
        <f t="shared" si="5"/>
        <v>4</v>
      </c>
      <c r="E12" s="94">
        <f>SUM(F12,P12)</f>
        <v>100</v>
      </c>
      <c r="F12" s="95">
        <f>SUM(G12:H12,O12)</f>
        <v>16</v>
      </c>
      <c r="G12" s="96">
        <f>SUM(Q12,U12,Y12,AC12,AG12,AK12,AO12,AS12)</f>
        <v>8</v>
      </c>
      <c r="H12" s="96">
        <f>SUM(R12,V12,Z12,AD12,AH12,AL12,AP12,AT12)</f>
        <v>8</v>
      </c>
      <c r="I12" s="97">
        <v>8</v>
      </c>
      <c r="J12" s="97"/>
      <c r="K12" s="97"/>
      <c r="L12" s="97"/>
      <c r="M12" s="97"/>
      <c r="N12" s="97"/>
      <c r="O12" s="96">
        <f>SUM(S12,W12,AA12,AE12,AI12,AM12,AQ12,AU12)</f>
        <v>0</v>
      </c>
      <c r="P12" s="98">
        <f>SUM(T12,X12,AB12,AF12,AJ12,AN12,AR12,AV12)</f>
        <v>84</v>
      </c>
      <c r="Q12" s="110"/>
      <c r="R12" s="99"/>
      <c r="S12" s="61"/>
      <c r="T12" s="64"/>
      <c r="U12" s="60"/>
      <c r="V12" s="61"/>
      <c r="W12" s="61"/>
      <c r="X12" s="62"/>
      <c r="Y12" s="63"/>
      <c r="Z12" s="61"/>
      <c r="AA12" s="61"/>
      <c r="AB12" s="64"/>
      <c r="AC12" s="60"/>
      <c r="AD12" s="61"/>
      <c r="AE12" s="61"/>
      <c r="AF12" s="62"/>
      <c r="AG12" s="110">
        <v>8</v>
      </c>
      <c r="AH12" s="99">
        <v>8</v>
      </c>
      <c r="AI12" s="61">
        <v>0</v>
      </c>
      <c r="AJ12" s="64">
        <v>84</v>
      </c>
      <c r="AK12" s="60"/>
      <c r="AL12" s="61"/>
      <c r="AM12" s="61"/>
      <c r="AN12" s="62"/>
      <c r="AO12" s="110"/>
      <c r="AP12" s="99"/>
      <c r="AQ12" s="61"/>
      <c r="AR12" s="64"/>
      <c r="AS12" s="111"/>
      <c r="AT12" s="99"/>
      <c r="AU12" s="99"/>
      <c r="AV12" s="66"/>
      <c r="AW12" s="60"/>
      <c r="AX12" s="61"/>
      <c r="AY12" s="61"/>
      <c r="AZ12" s="61"/>
      <c r="BA12" s="61">
        <v>4</v>
      </c>
      <c r="BB12" s="61"/>
      <c r="BC12" s="61"/>
      <c r="BD12" s="62"/>
      <c r="BE12" s="198">
        <f t="shared" si="6"/>
        <v>0.64</v>
      </c>
      <c r="BF12" s="61"/>
      <c r="BG12" s="61"/>
      <c r="BH12" s="62">
        <v>4</v>
      </c>
      <c r="BI12" s="22"/>
      <c r="BJ12" s="22"/>
      <c r="BK12" s="22"/>
    </row>
    <row r="13" spans="1:72" ht="35.25" customHeight="1" x14ac:dyDescent="0.25">
      <c r="A13" s="173" t="s">
        <v>5</v>
      </c>
      <c r="B13" s="91" t="s">
        <v>78</v>
      </c>
      <c r="C13" s="92" t="s">
        <v>139</v>
      </c>
      <c r="D13" s="93">
        <f t="shared" si="5"/>
        <v>0</v>
      </c>
      <c r="E13" s="94">
        <f t="shared" si="7"/>
        <v>10</v>
      </c>
      <c r="F13" s="95">
        <f t="shared" si="8"/>
        <v>10</v>
      </c>
      <c r="G13" s="96">
        <f t="shared" si="9"/>
        <v>3</v>
      </c>
      <c r="H13" s="96">
        <f t="shared" si="9"/>
        <v>7</v>
      </c>
      <c r="I13" s="97"/>
      <c r="J13" s="97"/>
      <c r="K13" s="97">
        <v>7</v>
      </c>
      <c r="L13" s="97"/>
      <c r="M13" s="97"/>
      <c r="N13" s="97"/>
      <c r="O13" s="96">
        <f t="shared" si="10"/>
        <v>0</v>
      </c>
      <c r="P13" s="98">
        <f t="shared" si="10"/>
        <v>0</v>
      </c>
      <c r="Q13" s="110"/>
      <c r="R13" s="99"/>
      <c r="S13" s="61"/>
      <c r="T13" s="64"/>
      <c r="U13" s="111">
        <v>3</v>
      </c>
      <c r="V13" s="99">
        <v>7</v>
      </c>
      <c r="W13" s="61"/>
      <c r="X13" s="62"/>
      <c r="Y13" s="63"/>
      <c r="Z13" s="61"/>
      <c r="AA13" s="61"/>
      <c r="AB13" s="64"/>
      <c r="AC13" s="60"/>
      <c r="AD13" s="61"/>
      <c r="AE13" s="61"/>
      <c r="AF13" s="62"/>
      <c r="AG13" s="110"/>
      <c r="AH13" s="99"/>
      <c r="AI13" s="61"/>
      <c r="AJ13" s="64"/>
      <c r="AK13" s="60"/>
      <c r="AL13" s="61"/>
      <c r="AM13" s="61"/>
      <c r="AN13" s="62"/>
      <c r="AO13" s="110"/>
      <c r="AP13" s="99"/>
      <c r="AQ13" s="61"/>
      <c r="AR13" s="64"/>
      <c r="AS13" s="111"/>
      <c r="AT13" s="99"/>
      <c r="AU13" s="99"/>
      <c r="AV13" s="66"/>
      <c r="AW13" s="60"/>
      <c r="AX13" s="61"/>
      <c r="AY13" s="61"/>
      <c r="AZ13" s="61"/>
      <c r="BA13" s="61"/>
      <c r="BB13" s="61"/>
      <c r="BC13" s="61"/>
      <c r="BD13" s="62"/>
      <c r="BE13" s="198"/>
      <c r="BF13" s="61"/>
      <c r="BG13" s="61"/>
      <c r="BH13" s="62"/>
      <c r="BI13" s="22"/>
      <c r="BJ13" s="22"/>
      <c r="BK13" s="22"/>
    </row>
    <row r="14" spans="1:72" ht="35.25" customHeight="1" x14ac:dyDescent="0.25">
      <c r="A14" s="173" t="s">
        <v>20</v>
      </c>
      <c r="B14" s="91" t="s">
        <v>87</v>
      </c>
      <c r="C14" s="92" t="s">
        <v>136</v>
      </c>
      <c r="D14" s="93">
        <f t="shared" si="5"/>
        <v>1</v>
      </c>
      <c r="E14" s="94">
        <f t="shared" si="7"/>
        <v>25</v>
      </c>
      <c r="F14" s="95">
        <f t="shared" si="8"/>
        <v>12</v>
      </c>
      <c r="G14" s="96">
        <f t="shared" si="9"/>
        <v>0</v>
      </c>
      <c r="H14" s="96">
        <f t="shared" si="9"/>
        <v>12</v>
      </c>
      <c r="I14" s="97"/>
      <c r="J14" s="97"/>
      <c r="K14" s="97">
        <v>12</v>
      </c>
      <c r="L14" s="97"/>
      <c r="M14" s="97"/>
      <c r="N14" s="97"/>
      <c r="O14" s="96">
        <f t="shared" si="10"/>
        <v>0</v>
      </c>
      <c r="P14" s="98">
        <f t="shared" si="10"/>
        <v>13</v>
      </c>
      <c r="Q14" s="63"/>
      <c r="R14" s="61"/>
      <c r="S14" s="61"/>
      <c r="T14" s="64"/>
      <c r="U14" s="60"/>
      <c r="V14" s="61"/>
      <c r="W14" s="61"/>
      <c r="X14" s="62"/>
      <c r="Y14" s="63"/>
      <c r="Z14" s="61"/>
      <c r="AA14" s="61"/>
      <c r="AB14" s="64"/>
      <c r="AC14" s="60"/>
      <c r="AD14" s="61"/>
      <c r="AE14" s="61"/>
      <c r="AF14" s="62"/>
      <c r="AG14" s="63"/>
      <c r="AH14" s="99">
        <v>12</v>
      </c>
      <c r="AI14" s="61">
        <v>0</v>
      </c>
      <c r="AJ14" s="64">
        <v>13</v>
      </c>
      <c r="AK14" s="60"/>
      <c r="AL14" s="61"/>
      <c r="AM14" s="61"/>
      <c r="AN14" s="62"/>
      <c r="AO14" s="110"/>
      <c r="AP14" s="99"/>
      <c r="AQ14" s="61"/>
      <c r="AR14" s="64"/>
      <c r="AS14" s="111"/>
      <c r="AT14" s="99"/>
      <c r="AU14" s="99"/>
      <c r="AV14" s="66"/>
      <c r="AW14" s="60"/>
      <c r="AX14" s="61"/>
      <c r="AY14" s="61"/>
      <c r="AZ14" s="61"/>
      <c r="BA14" s="61">
        <v>1</v>
      </c>
      <c r="BB14" s="61"/>
      <c r="BC14" s="61"/>
      <c r="BD14" s="62"/>
      <c r="BE14" s="198">
        <f t="shared" si="6"/>
        <v>0.48</v>
      </c>
      <c r="BF14" s="61"/>
      <c r="BG14" s="61">
        <v>1</v>
      </c>
      <c r="BH14" s="62">
        <v>1</v>
      </c>
      <c r="BI14" s="22"/>
      <c r="BJ14" s="22"/>
      <c r="BK14" s="22"/>
    </row>
    <row r="15" spans="1:72" ht="35.25" customHeight="1" x14ac:dyDescent="0.25">
      <c r="A15" s="173" t="s">
        <v>21</v>
      </c>
      <c r="B15" s="91" t="s">
        <v>117</v>
      </c>
      <c r="C15" s="92" t="s">
        <v>135</v>
      </c>
      <c r="D15" s="93">
        <f t="shared" si="5"/>
        <v>2</v>
      </c>
      <c r="E15" s="94">
        <f t="shared" si="7"/>
        <v>50</v>
      </c>
      <c r="F15" s="95">
        <f t="shared" si="8"/>
        <v>20</v>
      </c>
      <c r="G15" s="96">
        <f t="shared" si="9"/>
        <v>10</v>
      </c>
      <c r="H15" s="96">
        <f t="shared" si="9"/>
        <v>10</v>
      </c>
      <c r="I15" s="97">
        <v>10</v>
      </c>
      <c r="J15" s="97"/>
      <c r="K15" s="97"/>
      <c r="L15" s="97"/>
      <c r="M15" s="97"/>
      <c r="N15" s="97"/>
      <c r="O15" s="96">
        <f t="shared" si="10"/>
        <v>0</v>
      </c>
      <c r="P15" s="98">
        <f t="shared" si="10"/>
        <v>30</v>
      </c>
      <c r="Q15" s="63"/>
      <c r="R15" s="61"/>
      <c r="S15" s="61"/>
      <c r="T15" s="64"/>
      <c r="U15" s="111"/>
      <c r="V15" s="99"/>
      <c r="W15" s="61"/>
      <c r="X15" s="62"/>
      <c r="Y15" s="63"/>
      <c r="Z15" s="61"/>
      <c r="AA15" s="61"/>
      <c r="AB15" s="64"/>
      <c r="AC15" s="111">
        <v>10</v>
      </c>
      <c r="AD15" s="99">
        <v>10</v>
      </c>
      <c r="AE15" s="61">
        <v>0</v>
      </c>
      <c r="AF15" s="62">
        <v>30</v>
      </c>
      <c r="AG15" s="63"/>
      <c r="AH15" s="61"/>
      <c r="AI15" s="61"/>
      <c r="AJ15" s="64"/>
      <c r="AK15" s="60"/>
      <c r="AL15" s="61"/>
      <c r="AM15" s="61"/>
      <c r="AN15" s="62"/>
      <c r="AO15" s="110"/>
      <c r="AP15" s="99"/>
      <c r="AQ15" s="61"/>
      <c r="AR15" s="64"/>
      <c r="AS15" s="111"/>
      <c r="AT15" s="99"/>
      <c r="AU15" s="99"/>
      <c r="AV15" s="66"/>
      <c r="AW15" s="60"/>
      <c r="AX15" s="61"/>
      <c r="AY15" s="61"/>
      <c r="AZ15" s="61">
        <v>2</v>
      </c>
      <c r="BA15" s="61"/>
      <c r="BB15" s="61"/>
      <c r="BC15" s="61"/>
      <c r="BD15" s="62"/>
      <c r="BE15" s="198">
        <f t="shared" si="6"/>
        <v>0.8</v>
      </c>
      <c r="BF15" s="61"/>
      <c r="BG15" s="61">
        <v>2</v>
      </c>
      <c r="BH15" s="62">
        <v>2</v>
      </c>
      <c r="BI15" s="22"/>
      <c r="BJ15" s="22"/>
      <c r="BK15" s="22"/>
    </row>
    <row r="16" spans="1:72" ht="35.25" customHeight="1" thickBot="1" x14ac:dyDescent="0.3">
      <c r="A16" s="174" t="s">
        <v>22</v>
      </c>
      <c r="B16" s="112" t="s">
        <v>67</v>
      </c>
      <c r="C16" s="113" t="s">
        <v>138</v>
      </c>
      <c r="D16" s="114">
        <f t="shared" si="5"/>
        <v>0</v>
      </c>
      <c r="E16" s="115">
        <f t="shared" si="7"/>
        <v>10</v>
      </c>
      <c r="F16" s="116">
        <f t="shared" si="8"/>
        <v>10</v>
      </c>
      <c r="G16" s="117">
        <f t="shared" si="9"/>
        <v>10</v>
      </c>
      <c r="H16" s="117">
        <f t="shared" si="9"/>
        <v>0</v>
      </c>
      <c r="I16" s="118"/>
      <c r="J16" s="118"/>
      <c r="K16" s="118"/>
      <c r="L16" s="118"/>
      <c r="M16" s="119"/>
      <c r="N16" s="120"/>
      <c r="O16" s="117">
        <f t="shared" si="10"/>
        <v>0</v>
      </c>
      <c r="P16" s="121">
        <f t="shared" si="10"/>
        <v>0</v>
      </c>
      <c r="Q16" s="122">
        <v>10</v>
      </c>
      <c r="R16" s="70"/>
      <c r="S16" s="70"/>
      <c r="T16" s="123"/>
      <c r="U16" s="124"/>
      <c r="V16" s="70"/>
      <c r="W16" s="70"/>
      <c r="X16" s="71"/>
      <c r="Y16" s="125"/>
      <c r="Z16" s="70"/>
      <c r="AA16" s="70"/>
      <c r="AB16" s="123"/>
      <c r="AC16" s="69"/>
      <c r="AD16" s="70"/>
      <c r="AE16" s="70"/>
      <c r="AF16" s="71"/>
      <c r="AG16" s="125"/>
      <c r="AH16" s="70"/>
      <c r="AI16" s="70"/>
      <c r="AJ16" s="123"/>
      <c r="AK16" s="69"/>
      <c r="AL16" s="70"/>
      <c r="AM16" s="70"/>
      <c r="AN16" s="71"/>
      <c r="AO16" s="125"/>
      <c r="AP16" s="70"/>
      <c r="AQ16" s="70"/>
      <c r="AR16" s="123"/>
      <c r="AS16" s="69"/>
      <c r="AT16" s="70"/>
      <c r="AU16" s="70"/>
      <c r="AV16" s="71"/>
      <c r="AW16" s="69"/>
      <c r="AX16" s="70"/>
      <c r="AY16" s="70"/>
      <c r="AZ16" s="70"/>
      <c r="BA16" s="70"/>
      <c r="BB16" s="70"/>
      <c r="BC16" s="70"/>
      <c r="BD16" s="71"/>
      <c r="BE16" s="198"/>
      <c r="BF16" s="70"/>
      <c r="BG16" s="70"/>
      <c r="BH16" s="71"/>
      <c r="BI16" s="22"/>
      <c r="BJ16" s="22"/>
      <c r="BK16" s="22"/>
      <c r="BT16" s="7"/>
    </row>
    <row r="17" spans="1:63" ht="45.75" customHeight="1" thickBot="1" x14ac:dyDescent="0.3">
      <c r="A17" s="84" t="s">
        <v>18</v>
      </c>
      <c r="B17" s="126" t="s">
        <v>38</v>
      </c>
      <c r="C17" s="127"/>
      <c r="D17" s="128">
        <f>SUM(D18:D26)</f>
        <v>38</v>
      </c>
      <c r="E17" s="73">
        <f>SUM(E18:E26)</f>
        <v>950</v>
      </c>
      <c r="F17" s="74">
        <f>SUM(F18:F26)</f>
        <v>362</v>
      </c>
      <c r="G17" s="74">
        <f t="shared" ref="G17:BD17" si="11">SUM(G18:G26)</f>
        <v>126</v>
      </c>
      <c r="H17" s="74">
        <f t="shared" si="11"/>
        <v>196</v>
      </c>
      <c r="I17" s="74">
        <f t="shared" si="11"/>
        <v>94</v>
      </c>
      <c r="J17" s="74">
        <f t="shared" si="11"/>
        <v>88</v>
      </c>
      <c r="K17" s="74">
        <f t="shared" si="11"/>
        <v>0</v>
      </c>
      <c r="L17" s="74">
        <f t="shared" si="11"/>
        <v>14</v>
      </c>
      <c r="M17" s="74">
        <f t="shared" si="11"/>
        <v>0</v>
      </c>
      <c r="N17" s="74">
        <f t="shared" si="11"/>
        <v>0</v>
      </c>
      <c r="O17" s="74">
        <f t="shared" si="11"/>
        <v>40</v>
      </c>
      <c r="P17" s="74">
        <f t="shared" si="11"/>
        <v>588</v>
      </c>
      <c r="Q17" s="74">
        <f t="shared" si="11"/>
        <v>48</v>
      </c>
      <c r="R17" s="74">
        <f t="shared" si="11"/>
        <v>72</v>
      </c>
      <c r="S17" s="74">
        <f t="shared" si="11"/>
        <v>20</v>
      </c>
      <c r="T17" s="74">
        <f t="shared" si="11"/>
        <v>335</v>
      </c>
      <c r="U17" s="74">
        <f t="shared" si="11"/>
        <v>24</v>
      </c>
      <c r="V17" s="74">
        <f t="shared" si="11"/>
        <v>40</v>
      </c>
      <c r="W17" s="74">
        <f t="shared" si="11"/>
        <v>0</v>
      </c>
      <c r="X17" s="74">
        <f t="shared" si="11"/>
        <v>111</v>
      </c>
      <c r="Y17" s="74">
        <f t="shared" si="11"/>
        <v>24</v>
      </c>
      <c r="Z17" s="74">
        <f t="shared" si="11"/>
        <v>24</v>
      </c>
      <c r="AA17" s="74">
        <f t="shared" si="11"/>
        <v>20</v>
      </c>
      <c r="AB17" s="74">
        <f t="shared" si="11"/>
        <v>57</v>
      </c>
      <c r="AC17" s="74">
        <f t="shared" si="11"/>
        <v>14</v>
      </c>
      <c r="AD17" s="74">
        <f t="shared" si="11"/>
        <v>30</v>
      </c>
      <c r="AE17" s="74">
        <f t="shared" si="11"/>
        <v>0</v>
      </c>
      <c r="AF17" s="74">
        <f t="shared" si="11"/>
        <v>31</v>
      </c>
      <c r="AG17" s="74">
        <f t="shared" si="11"/>
        <v>0</v>
      </c>
      <c r="AH17" s="74">
        <f t="shared" si="11"/>
        <v>0</v>
      </c>
      <c r="AI17" s="74">
        <f t="shared" si="11"/>
        <v>0</v>
      </c>
      <c r="AJ17" s="74">
        <f t="shared" si="11"/>
        <v>0</v>
      </c>
      <c r="AK17" s="74">
        <f t="shared" si="11"/>
        <v>0</v>
      </c>
      <c r="AL17" s="74">
        <f t="shared" si="11"/>
        <v>0</v>
      </c>
      <c r="AM17" s="74">
        <f t="shared" si="11"/>
        <v>0</v>
      </c>
      <c r="AN17" s="74">
        <f t="shared" si="11"/>
        <v>0</v>
      </c>
      <c r="AO17" s="74">
        <f t="shared" si="11"/>
        <v>16</v>
      </c>
      <c r="AP17" s="74">
        <f t="shared" si="11"/>
        <v>30</v>
      </c>
      <c r="AQ17" s="74">
        <f t="shared" si="11"/>
        <v>0</v>
      </c>
      <c r="AR17" s="74">
        <f t="shared" si="11"/>
        <v>54</v>
      </c>
      <c r="AS17" s="74">
        <f t="shared" si="11"/>
        <v>0</v>
      </c>
      <c r="AT17" s="74">
        <f t="shared" si="11"/>
        <v>0</v>
      </c>
      <c r="AU17" s="74">
        <f t="shared" si="11"/>
        <v>0</v>
      </c>
      <c r="AV17" s="74">
        <f t="shared" si="11"/>
        <v>0</v>
      </c>
      <c r="AW17" s="74">
        <f t="shared" si="11"/>
        <v>19</v>
      </c>
      <c r="AX17" s="74">
        <f t="shared" si="11"/>
        <v>7</v>
      </c>
      <c r="AY17" s="74">
        <f t="shared" si="11"/>
        <v>5</v>
      </c>
      <c r="AZ17" s="74">
        <f t="shared" si="11"/>
        <v>3</v>
      </c>
      <c r="BA17" s="74">
        <f t="shared" si="11"/>
        <v>0</v>
      </c>
      <c r="BB17" s="74">
        <f t="shared" si="11"/>
        <v>0</v>
      </c>
      <c r="BC17" s="74">
        <f t="shared" si="11"/>
        <v>4</v>
      </c>
      <c r="BD17" s="74">
        <f t="shared" si="11"/>
        <v>0</v>
      </c>
      <c r="BE17" s="199">
        <f>SUM(BE18:BE26)</f>
        <v>16.32</v>
      </c>
      <c r="BF17" s="74">
        <f t="shared" ref="BF17:BH17" si="12">SUM(BF18:BF26)</f>
        <v>0</v>
      </c>
      <c r="BG17" s="74">
        <f t="shared" si="12"/>
        <v>0</v>
      </c>
      <c r="BH17" s="76">
        <f t="shared" si="12"/>
        <v>0</v>
      </c>
      <c r="BI17" s="22"/>
      <c r="BJ17" s="22"/>
      <c r="BK17" s="22"/>
    </row>
    <row r="18" spans="1:63" ht="35.25" customHeight="1" x14ac:dyDescent="0.25">
      <c r="A18" s="175" t="s">
        <v>10</v>
      </c>
      <c r="B18" s="129" t="s">
        <v>95</v>
      </c>
      <c r="C18" s="130" t="s">
        <v>70</v>
      </c>
      <c r="D18" s="38">
        <f t="shared" ref="D18:D26" si="13">SUM(AW18:BD18)</f>
        <v>8</v>
      </c>
      <c r="E18" s="40">
        <f>SUM(F18,P18)</f>
        <v>200</v>
      </c>
      <c r="F18" s="41">
        <f t="shared" ref="F18:F26" si="14">SUM(G18:H18,O18)</f>
        <v>48</v>
      </c>
      <c r="G18" s="42">
        <f t="shared" ref="G18:H26" si="15">SUM(Q18,U18,Y18,AC18,AG18,AK18,AO18,AS18)</f>
        <v>16</v>
      </c>
      <c r="H18" s="42">
        <f t="shared" si="15"/>
        <v>32</v>
      </c>
      <c r="I18" s="131">
        <v>32</v>
      </c>
      <c r="J18" s="44"/>
      <c r="K18" s="44"/>
      <c r="L18" s="44"/>
      <c r="M18" s="44"/>
      <c r="N18" s="44"/>
      <c r="O18" s="42">
        <f t="shared" ref="O18:P26" si="16">SUM(S18,W18,AA18,AE18,AI18,AM18,AQ18,AU18)</f>
        <v>0</v>
      </c>
      <c r="P18" s="45">
        <f>SUM(T18,X18,AB18,AF18,AJ18,AN18,AR18,AV18)</f>
        <v>152</v>
      </c>
      <c r="Q18" s="46">
        <v>8</v>
      </c>
      <c r="R18" s="47">
        <v>16</v>
      </c>
      <c r="S18" s="48">
        <v>0</v>
      </c>
      <c r="T18" s="49">
        <v>101</v>
      </c>
      <c r="U18" s="132">
        <v>8</v>
      </c>
      <c r="V18" s="47">
        <v>16</v>
      </c>
      <c r="W18" s="48">
        <v>0</v>
      </c>
      <c r="X18" s="57">
        <v>51</v>
      </c>
      <c r="Y18" s="54"/>
      <c r="Z18" s="48"/>
      <c r="AA18" s="48"/>
      <c r="AB18" s="49"/>
      <c r="AC18" s="56"/>
      <c r="AD18" s="48"/>
      <c r="AE18" s="48"/>
      <c r="AF18" s="57"/>
      <c r="AG18" s="56"/>
      <c r="AH18" s="48"/>
      <c r="AI18" s="48"/>
      <c r="AJ18" s="57"/>
      <c r="AK18" s="54"/>
      <c r="AL18" s="48"/>
      <c r="AM18" s="48"/>
      <c r="AN18" s="49"/>
      <c r="AO18" s="56"/>
      <c r="AP18" s="48"/>
      <c r="AQ18" s="48"/>
      <c r="AR18" s="49"/>
      <c r="AS18" s="56"/>
      <c r="AT18" s="48"/>
      <c r="AU18" s="48"/>
      <c r="AV18" s="57"/>
      <c r="AW18" s="56">
        <v>5</v>
      </c>
      <c r="AX18" s="48">
        <v>3</v>
      </c>
      <c r="AY18" s="48"/>
      <c r="AZ18" s="48"/>
      <c r="BA18" s="48"/>
      <c r="BB18" s="48"/>
      <c r="BC18" s="48"/>
      <c r="BD18" s="57"/>
      <c r="BE18" s="197">
        <f t="shared" ref="BE18:BE25" si="17">SUM(F18)/25</f>
        <v>1.92</v>
      </c>
      <c r="BF18" s="48"/>
      <c r="BG18" s="48"/>
      <c r="BH18" s="57"/>
      <c r="BI18" s="22"/>
      <c r="BJ18" s="22"/>
      <c r="BK18" s="22"/>
    </row>
    <row r="19" spans="1:63" ht="35.25" customHeight="1" x14ac:dyDescent="0.25">
      <c r="A19" s="176" t="s">
        <v>9</v>
      </c>
      <c r="B19" s="25" t="s">
        <v>112</v>
      </c>
      <c r="C19" s="133" t="s">
        <v>133</v>
      </c>
      <c r="D19" s="92">
        <f t="shared" si="13"/>
        <v>2</v>
      </c>
      <c r="E19" s="94">
        <f t="shared" ref="E19:E26" si="18">SUM(F19,P19)</f>
        <v>50</v>
      </c>
      <c r="F19" s="95">
        <f>SUM(G19:H19,O19)</f>
        <v>16</v>
      </c>
      <c r="G19" s="96">
        <f t="shared" si="15"/>
        <v>8</v>
      </c>
      <c r="H19" s="96">
        <f t="shared" si="15"/>
        <v>8</v>
      </c>
      <c r="I19" s="97">
        <v>8</v>
      </c>
      <c r="J19" s="97"/>
      <c r="K19" s="97"/>
      <c r="L19" s="97"/>
      <c r="M19" s="97"/>
      <c r="N19" s="97"/>
      <c r="O19" s="96">
        <f t="shared" si="16"/>
        <v>0</v>
      </c>
      <c r="P19" s="98">
        <f t="shared" si="16"/>
        <v>34</v>
      </c>
      <c r="Q19" s="110"/>
      <c r="R19" s="99"/>
      <c r="S19" s="61"/>
      <c r="T19" s="64"/>
      <c r="U19" s="60"/>
      <c r="V19" s="61"/>
      <c r="W19" s="61"/>
      <c r="X19" s="62"/>
      <c r="Y19" s="110">
        <v>8</v>
      </c>
      <c r="Z19" s="99">
        <v>8</v>
      </c>
      <c r="AA19" s="61">
        <v>0</v>
      </c>
      <c r="AB19" s="64">
        <v>34</v>
      </c>
      <c r="AC19" s="60"/>
      <c r="AD19" s="61"/>
      <c r="AE19" s="61"/>
      <c r="AF19" s="62"/>
      <c r="AG19" s="60"/>
      <c r="AH19" s="61"/>
      <c r="AI19" s="61"/>
      <c r="AJ19" s="62"/>
      <c r="AK19" s="63"/>
      <c r="AL19" s="61"/>
      <c r="AM19" s="61"/>
      <c r="AN19" s="64"/>
      <c r="AO19" s="60"/>
      <c r="AP19" s="61"/>
      <c r="AQ19" s="61"/>
      <c r="AR19" s="64"/>
      <c r="AS19" s="60"/>
      <c r="AT19" s="61"/>
      <c r="AU19" s="61"/>
      <c r="AV19" s="62"/>
      <c r="AW19" s="60"/>
      <c r="AX19" s="61"/>
      <c r="AY19" s="61">
        <v>2</v>
      </c>
      <c r="AZ19" s="61"/>
      <c r="BA19" s="61"/>
      <c r="BB19" s="61"/>
      <c r="BC19" s="61"/>
      <c r="BD19" s="62"/>
      <c r="BE19" s="198">
        <f t="shared" si="17"/>
        <v>0.64</v>
      </c>
      <c r="BF19" s="61"/>
      <c r="BG19" s="61"/>
      <c r="BH19" s="62"/>
      <c r="BI19" s="22"/>
      <c r="BJ19" s="22"/>
      <c r="BK19" s="22"/>
    </row>
    <row r="20" spans="1:63" ht="35.25" customHeight="1" x14ac:dyDescent="0.25">
      <c r="A20" s="176" t="s">
        <v>8</v>
      </c>
      <c r="B20" s="25" t="s">
        <v>69</v>
      </c>
      <c r="C20" s="133" t="s">
        <v>77</v>
      </c>
      <c r="D20" s="92">
        <f t="shared" si="13"/>
        <v>6</v>
      </c>
      <c r="E20" s="94">
        <f t="shared" si="18"/>
        <v>150</v>
      </c>
      <c r="F20" s="95">
        <f t="shared" si="14"/>
        <v>48</v>
      </c>
      <c r="G20" s="96">
        <f t="shared" si="15"/>
        <v>16</v>
      </c>
      <c r="H20" s="96">
        <f t="shared" si="15"/>
        <v>32</v>
      </c>
      <c r="I20" s="97">
        <v>24</v>
      </c>
      <c r="J20" s="97">
        <v>8</v>
      </c>
      <c r="K20" s="97"/>
      <c r="L20" s="97"/>
      <c r="M20" s="97"/>
      <c r="N20" s="97"/>
      <c r="O20" s="96">
        <f t="shared" si="16"/>
        <v>0</v>
      </c>
      <c r="P20" s="98">
        <f t="shared" si="16"/>
        <v>102</v>
      </c>
      <c r="Q20" s="110">
        <v>8</v>
      </c>
      <c r="R20" s="99">
        <v>16</v>
      </c>
      <c r="S20" s="61">
        <v>0</v>
      </c>
      <c r="T20" s="64">
        <v>76</v>
      </c>
      <c r="U20" s="111">
        <v>8</v>
      </c>
      <c r="V20" s="99">
        <v>16</v>
      </c>
      <c r="W20" s="61">
        <v>0</v>
      </c>
      <c r="X20" s="62">
        <v>26</v>
      </c>
      <c r="Y20" s="110"/>
      <c r="Z20" s="99"/>
      <c r="AA20" s="61"/>
      <c r="AB20" s="64"/>
      <c r="AC20" s="60"/>
      <c r="AD20" s="61"/>
      <c r="AE20" s="61"/>
      <c r="AF20" s="62"/>
      <c r="AG20" s="60"/>
      <c r="AH20" s="61"/>
      <c r="AI20" s="61"/>
      <c r="AJ20" s="62"/>
      <c r="AK20" s="63"/>
      <c r="AL20" s="61"/>
      <c r="AM20" s="61"/>
      <c r="AN20" s="64"/>
      <c r="AO20" s="60"/>
      <c r="AP20" s="61"/>
      <c r="AQ20" s="61"/>
      <c r="AR20" s="64"/>
      <c r="AS20" s="60"/>
      <c r="AT20" s="61"/>
      <c r="AU20" s="61"/>
      <c r="AV20" s="62"/>
      <c r="AW20" s="60">
        <v>4</v>
      </c>
      <c r="AX20" s="61">
        <v>2</v>
      </c>
      <c r="AY20" s="61"/>
      <c r="AZ20" s="61"/>
      <c r="BA20" s="61"/>
      <c r="BB20" s="61"/>
      <c r="BC20" s="61"/>
      <c r="BD20" s="62"/>
      <c r="BE20" s="198">
        <f t="shared" si="17"/>
        <v>1.92</v>
      </c>
      <c r="BF20" s="61"/>
      <c r="BG20" s="61"/>
      <c r="BH20" s="62"/>
      <c r="BI20" s="22"/>
      <c r="BJ20" s="22"/>
      <c r="BK20" s="22"/>
    </row>
    <row r="21" spans="1:63" ht="35.25" customHeight="1" x14ac:dyDescent="0.25">
      <c r="A21" s="176" t="s">
        <v>7</v>
      </c>
      <c r="B21" s="25" t="s">
        <v>145</v>
      </c>
      <c r="C21" s="133" t="s">
        <v>71</v>
      </c>
      <c r="D21" s="92">
        <f t="shared" si="13"/>
        <v>5</v>
      </c>
      <c r="E21" s="94">
        <f t="shared" si="18"/>
        <v>125</v>
      </c>
      <c r="F21" s="95">
        <f t="shared" si="14"/>
        <v>32</v>
      </c>
      <c r="G21" s="96">
        <f t="shared" si="15"/>
        <v>16</v>
      </c>
      <c r="H21" s="96">
        <f t="shared" si="15"/>
        <v>16</v>
      </c>
      <c r="I21" s="97"/>
      <c r="J21" s="97">
        <v>16</v>
      </c>
      <c r="K21" s="97"/>
      <c r="L21" s="97"/>
      <c r="M21" s="97"/>
      <c r="N21" s="97"/>
      <c r="O21" s="96">
        <f t="shared" si="16"/>
        <v>0</v>
      </c>
      <c r="P21" s="98">
        <f t="shared" si="16"/>
        <v>93</v>
      </c>
      <c r="Q21" s="110">
        <v>16</v>
      </c>
      <c r="R21" s="99">
        <v>16</v>
      </c>
      <c r="S21" s="61">
        <v>0</v>
      </c>
      <c r="T21" s="64">
        <v>93</v>
      </c>
      <c r="U21" s="60"/>
      <c r="V21" s="61"/>
      <c r="W21" s="61"/>
      <c r="X21" s="62"/>
      <c r="Y21" s="110"/>
      <c r="Z21" s="99"/>
      <c r="AA21" s="61"/>
      <c r="AB21" s="64"/>
      <c r="AC21" s="60"/>
      <c r="AD21" s="61"/>
      <c r="AE21" s="61"/>
      <c r="AF21" s="62"/>
      <c r="AG21" s="60"/>
      <c r="AH21" s="61"/>
      <c r="AI21" s="61"/>
      <c r="AJ21" s="62"/>
      <c r="AK21" s="63"/>
      <c r="AL21" s="61"/>
      <c r="AM21" s="61"/>
      <c r="AN21" s="64"/>
      <c r="AO21" s="60"/>
      <c r="AP21" s="61"/>
      <c r="AQ21" s="61"/>
      <c r="AR21" s="64"/>
      <c r="AS21" s="60"/>
      <c r="AT21" s="61"/>
      <c r="AU21" s="61"/>
      <c r="AV21" s="62"/>
      <c r="AW21" s="60">
        <v>5</v>
      </c>
      <c r="AX21" s="61"/>
      <c r="AY21" s="61"/>
      <c r="AZ21" s="61"/>
      <c r="BA21" s="61"/>
      <c r="BB21" s="61"/>
      <c r="BC21" s="61"/>
      <c r="BD21" s="62"/>
      <c r="BE21" s="198">
        <f t="shared" si="17"/>
        <v>1.28</v>
      </c>
      <c r="BF21" s="61"/>
      <c r="BG21" s="61"/>
      <c r="BH21" s="62"/>
      <c r="BI21" s="22"/>
      <c r="BJ21" s="22"/>
      <c r="BK21" s="22"/>
    </row>
    <row r="22" spans="1:63" ht="34.049999999999997" customHeight="1" x14ac:dyDescent="0.25">
      <c r="A22" s="175" t="s">
        <v>6</v>
      </c>
      <c r="B22" s="25" t="s">
        <v>80</v>
      </c>
      <c r="C22" s="133" t="s">
        <v>74</v>
      </c>
      <c r="D22" s="92">
        <f t="shared" si="13"/>
        <v>4</v>
      </c>
      <c r="E22" s="94">
        <f>SUM(F22,P22)</f>
        <v>100</v>
      </c>
      <c r="F22" s="95">
        <f>SUM(G22:H22,O22)</f>
        <v>46</v>
      </c>
      <c r="G22" s="96">
        <f t="shared" ref="G22:H25" si="19">SUM(Q22,U22,Y22,AC22,AG22,AK22,AO22,AS22)</f>
        <v>16</v>
      </c>
      <c r="H22" s="96">
        <f t="shared" si="19"/>
        <v>30</v>
      </c>
      <c r="I22" s="97"/>
      <c r="J22" s="134">
        <v>16</v>
      </c>
      <c r="K22" s="134"/>
      <c r="L22" s="134">
        <v>14</v>
      </c>
      <c r="M22" s="134"/>
      <c r="N22" s="97"/>
      <c r="O22" s="96">
        <f t="shared" ref="O22:P25" si="20">SUM(S22,W22,AA22,AE22,AI22,AM22,AQ22,AU22)</f>
        <v>0</v>
      </c>
      <c r="P22" s="98">
        <f t="shared" si="20"/>
        <v>54</v>
      </c>
      <c r="Q22" s="63"/>
      <c r="R22" s="61"/>
      <c r="S22" s="61"/>
      <c r="T22" s="64"/>
      <c r="U22" s="60"/>
      <c r="V22" s="61"/>
      <c r="W22" s="61"/>
      <c r="X22" s="62"/>
      <c r="Y22" s="63"/>
      <c r="Z22" s="61"/>
      <c r="AA22" s="61"/>
      <c r="AB22" s="64"/>
      <c r="AC22" s="60"/>
      <c r="AD22" s="61"/>
      <c r="AE22" s="61"/>
      <c r="AF22" s="62"/>
      <c r="AG22" s="60"/>
      <c r="AH22" s="61"/>
      <c r="AI22" s="61"/>
      <c r="AJ22" s="62"/>
      <c r="AK22" s="110"/>
      <c r="AL22" s="99"/>
      <c r="AM22" s="61"/>
      <c r="AN22" s="64"/>
      <c r="AO22" s="111">
        <v>16</v>
      </c>
      <c r="AP22" s="99">
        <v>30</v>
      </c>
      <c r="AQ22" s="61">
        <v>0</v>
      </c>
      <c r="AR22" s="64">
        <v>54</v>
      </c>
      <c r="AS22" s="60"/>
      <c r="AT22" s="61"/>
      <c r="AU22" s="61"/>
      <c r="AV22" s="62"/>
      <c r="AW22" s="60"/>
      <c r="AX22" s="61"/>
      <c r="AY22" s="61"/>
      <c r="AZ22" s="61"/>
      <c r="BA22" s="61"/>
      <c r="BB22" s="61"/>
      <c r="BC22" s="61">
        <v>4</v>
      </c>
      <c r="BD22" s="62"/>
      <c r="BE22" s="198">
        <f t="shared" si="17"/>
        <v>1.84</v>
      </c>
      <c r="BF22" s="61"/>
      <c r="BG22" s="61"/>
      <c r="BH22" s="62"/>
      <c r="BI22" s="22"/>
      <c r="BJ22" s="22"/>
      <c r="BK22" s="22"/>
    </row>
    <row r="23" spans="1:63" ht="37.5" customHeight="1" x14ac:dyDescent="0.25">
      <c r="A23" s="176" t="s">
        <v>5</v>
      </c>
      <c r="B23" s="129" t="s">
        <v>60</v>
      </c>
      <c r="C23" s="130" t="s">
        <v>153</v>
      </c>
      <c r="D23" s="92">
        <f t="shared" si="13"/>
        <v>3</v>
      </c>
      <c r="E23" s="40">
        <f>SUM(F23,P23)</f>
        <v>75</v>
      </c>
      <c r="F23" s="41">
        <f>SUM(G23:H23,O23)</f>
        <v>52</v>
      </c>
      <c r="G23" s="42">
        <f t="shared" si="19"/>
        <v>16</v>
      </c>
      <c r="H23" s="42">
        <f t="shared" si="19"/>
        <v>16</v>
      </c>
      <c r="I23" s="44">
        <v>8</v>
      </c>
      <c r="J23" s="131">
        <v>8</v>
      </c>
      <c r="K23" s="131"/>
      <c r="L23" s="131"/>
      <c r="M23" s="131"/>
      <c r="N23" s="44"/>
      <c r="O23" s="42">
        <f t="shared" si="20"/>
        <v>20</v>
      </c>
      <c r="P23" s="45">
        <f t="shared" si="20"/>
        <v>23</v>
      </c>
      <c r="Q23" s="54"/>
      <c r="R23" s="48"/>
      <c r="S23" s="48"/>
      <c r="T23" s="49"/>
      <c r="U23" s="56"/>
      <c r="V23" s="48"/>
      <c r="W23" s="48"/>
      <c r="X23" s="57"/>
      <c r="Y23" s="132">
        <v>16</v>
      </c>
      <c r="Z23" s="47">
        <v>16</v>
      </c>
      <c r="AA23" s="48">
        <v>20</v>
      </c>
      <c r="AB23" s="57">
        <v>23</v>
      </c>
      <c r="AC23" s="132"/>
      <c r="AD23" s="47"/>
      <c r="AE23" s="48"/>
      <c r="AF23" s="57"/>
      <c r="AG23" s="132"/>
      <c r="AH23" s="47"/>
      <c r="AI23" s="48"/>
      <c r="AJ23" s="57"/>
      <c r="AK23" s="54"/>
      <c r="AL23" s="48"/>
      <c r="AM23" s="48"/>
      <c r="AN23" s="49"/>
      <c r="AO23" s="56"/>
      <c r="AP23" s="48"/>
      <c r="AQ23" s="48"/>
      <c r="AR23" s="49"/>
      <c r="AS23" s="56"/>
      <c r="AT23" s="48"/>
      <c r="AU23" s="48"/>
      <c r="AV23" s="57"/>
      <c r="AW23" s="56"/>
      <c r="AX23" s="48"/>
      <c r="AY23" s="48">
        <v>3</v>
      </c>
      <c r="AZ23" s="48"/>
      <c r="BA23" s="48"/>
      <c r="BB23" s="48"/>
      <c r="BC23" s="48"/>
      <c r="BD23" s="57"/>
      <c r="BE23" s="198">
        <f t="shared" si="17"/>
        <v>2.08</v>
      </c>
      <c r="BF23" s="48"/>
      <c r="BG23" s="48"/>
      <c r="BH23" s="62"/>
      <c r="BI23" s="22"/>
      <c r="BJ23" s="22"/>
      <c r="BK23" s="22"/>
    </row>
    <row r="24" spans="1:63" ht="35.25" customHeight="1" x14ac:dyDescent="0.25">
      <c r="A24" s="176" t="s">
        <v>20</v>
      </c>
      <c r="B24" s="25" t="s">
        <v>100</v>
      </c>
      <c r="C24" s="133" t="s">
        <v>71</v>
      </c>
      <c r="D24" s="92">
        <f t="shared" si="13"/>
        <v>5</v>
      </c>
      <c r="E24" s="94">
        <f>SUM(F24,P24)</f>
        <v>125</v>
      </c>
      <c r="F24" s="95">
        <f>SUM(G24:H24,O24)</f>
        <v>60</v>
      </c>
      <c r="G24" s="96">
        <f t="shared" si="19"/>
        <v>16</v>
      </c>
      <c r="H24" s="96">
        <f t="shared" si="19"/>
        <v>24</v>
      </c>
      <c r="I24" s="97"/>
      <c r="J24" s="97">
        <v>24</v>
      </c>
      <c r="K24" s="97"/>
      <c r="L24" s="97"/>
      <c r="M24" s="97"/>
      <c r="N24" s="97"/>
      <c r="O24" s="96">
        <f t="shared" si="20"/>
        <v>20</v>
      </c>
      <c r="P24" s="98">
        <f t="shared" si="20"/>
        <v>65</v>
      </c>
      <c r="Q24" s="110">
        <v>16</v>
      </c>
      <c r="R24" s="99">
        <v>24</v>
      </c>
      <c r="S24" s="61">
        <v>20</v>
      </c>
      <c r="T24" s="64">
        <v>65</v>
      </c>
      <c r="U24" s="111"/>
      <c r="V24" s="99"/>
      <c r="W24" s="61"/>
      <c r="X24" s="62"/>
      <c r="Y24" s="110"/>
      <c r="Z24" s="99"/>
      <c r="AA24" s="61"/>
      <c r="AB24" s="64"/>
      <c r="AC24" s="60"/>
      <c r="AD24" s="61"/>
      <c r="AE24" s="61"/>
      <c r="AF24" s="62"/>
      <c r="AG24" s="60"/>
      <c r="AH24" s="61"/>
      <c r="AI24" s="61"/>
      <c r="AJ24" s="62"/>
      <c r="AK24" s="63"/>
      <c r="AL24" s="61"/>
      <c r="AM24" s="61"/>
      <c r="AN24" s="64"/>
      <c r="AO24" s="60"/>
      <c r="AP24" s="61"/>
      <c r="AQ24" s="61"/>
      <c r="AR24" s="64"/>
      <c r="AS24" s="60"/>
      <c r="AT24" s="61"/>
      <c r="AU24" s="61"/>
      <c r="AV24" s="62"/>
      <c r="AW24" s="60">
        <v>5</v>
      </c>
      <c r="AX24" s="61"/>
      <c r="AY24" s="61"/>
      <c r="AZ24" s="61"/>
      <c r="BA24" s="61"/>
      <c r="BB24" s="61"/>
      <c r="BC24" s="61"/>
      <c r="BD24" s="62"/>
      <c r="BE24" s="198">
        <v>3</v>
      </c>
      <c r="BF24" s="61"/>
      <c r="BG24" s="61"/>
      <c r="BH24" s="62"/>
      <c r="BI24" s="22"/>
      <c r="BJ24" s="22"/>
      <c r="BK24" s="22"/>
    </row>
    <row r="25" spans="1:63" ht="35.25" customHeight="1" x14ac:dyDescent="0.25">
      <c r="A25" s="176" t="s">
        <v>21</v>
      </c>
      <c r="B25" s="25" t="s">
        <v>57</v>
      </c>
      <c r="C25" s="133" t="s">
        <v>134</v>
      </c>
      <c r="D25" s="92">
        <f t="shared" si="13"/>
        <v>2</v>
      </c>
      <c r="E25" s="94">
        <f>SUM(F25,P25)</f>
        <v>50</v>
      </c>
      <c r="F25" s="95">
        <f>SUM(G25:H25,O25)</f>
        <v>16</v>
      </c>
      <c r="G25" s="96">
        <f t="shared" si="19"/>
        <v>8</v>
      </c>
      <c r="H25" s="96">
        <f t="shared" si="19"/>
        <v>8</v>
      </c>
      <c r="I25" s="97">
        <v>8</v>
      </c>
      <c r="J25" s="97"/>
      <c r="K25" s="97"/>
      <c r="L25" s="97"/>
      <c r="M25" s="97"/>
      <c r="N25" s="97"/>
      <c r="O25" s="96">
        <f t="shared" si="20"/>
        <v>0</v>
      </c>
      <c r="P25" s="98">
        <f t="shared" si="20"/>
        <v>34</v>
      </c>
      <c r="Q25" s="63"/>
      <c r="R25" s="61"/>
      <c r="S25" s="61"/>
      <c r="T25" s="64"/>
      <c r="U25" s="111">
        <v>8</v>
      </c>
      <c r="V25" s="99">
        <v>8</v>
      </c>
      <c r="W25" s="61">
        <v>0</v>
      </c>
      <c r="X25" s="62">
        <v>34</v>
      </c>
      <c r="Y25" s="110"/>
      <c r="Z25" s="99"/>
      <c r="AA25" s="61"/>
      <c r="AB25" s="64"/>
      <c r="AC25" s="111"/>
      <c r="AD25" s="99"/>
      <c r="AE25" s="61"/>
      <c r="AF25" s="62"/>
      <c r="AG25" s="111"/>
      <c r="AH25" s="99"/>
      <c r="AI25" s="61"/>
      <c r="AJ25" s="62"/>
      <c r="AK25" s="63"/>
      <c r="AL25" s="61"/>
      <c r="AM25" s="61"/>
      <c r="AN25" s="64"/>
      <c r="AO25" s="60"/>
      <c r="AP25" s="61"/>
      <c r="AQ25" s="61"/>
      <c r="AR25" s="64"/>
      <c r="AS25" s="60"/>
      <c r="AT25" s="61"/>
      <c r="AU25" s="61"/>
      <c r="AV25" s="62"/>
      <c r="AW25" s="60"/>
      <c r="AX25" s="61">
        <v>2</v>
      </c>
      <c r="AY25" s="61"/>
      <c r="AZ25" s="61"/>
      <c r="BA25" s="61"/>
      <c r="BB25" s="61"/>
      <c r="BC25" s="61"/>
      <c r="BD25" s="62"/>
      <c r="BE25" s="198">
        <f t="shared" si="17"/>
        <v>0.64</v>
      </c>
      <c r="BF25" s="61"/>
      <c r="BG25" s="61"/>
      <c r="BH25" s="62"/>
      <c r="BI25" s="22"/>
      <c r="BJ25" s="22"/>
      <c r="BK25" s="22"/>
    </row>
    <row r="26" spans="1:63" ht="35.25" customHeight="1" thickBot="1" x14ac:dyDescent="0.3">
      <c r="A26" s="175" t="s">
        <v>22</v>
      </c>
      <c r="B26" s="191" t="s">
        <v>144</v>
      </c>
      <c r="C26" s="133" t="s">
        <v>72</v>
      </c>
      <c r="D26" s="92">
        <f t="shared" si="13"/>
        <v>3</v>
      </c>
      <c r="E26" s="94">
        <f t="shared" si="18"/>
        <v>75</v>
      </c>
      <c r="F26" s="95">
        <f t="shared" si="14"/>
        <v>44</v>
      </c>
      <c r="G26" s="96">
        <f t="shared" si="15"/>
        <v>14</v>
      </c>
      <c r="H26" s="96">
        <f t="shared" si="15"/>
        <v>30</v>
      </c>
      <c r="I26" s="134">
        <v>14</v>
      </c>
      <c r="J26" s="134">
        <v>16</v>
      </c>
      <c r="K26" s="134"/>
      <c r="L26" s="97"/>
      <c r="M26" s="97"/>
      <c r="N26" s="97"/>
      <c r="O26" s="96">
        <f t="shared" si="16"/>
        <v>0</v>
      </c>
      <c r="P26" s="98">
        <f t="shared" si="16"/>
        <v>31</v>
      </c>
      <c r="Q26" s="63"/>
      <c r="R26" s="61"/>
      <c r="S26" s="61"/>
      <c r="T26" s="64"/>
      <c r="U26" s="60"/>
      <c r="V26" s="61"/>
      <c r="W26" s="61"/>
      <c r="X26" s="62"/>
      <c r="Y26" s="63"/>
      <c r="Z26" s="61"/>
      <c r="AA26" s="61"/>
      <c r="AB26" s="64"/>
      <c r="AC26" s="135">
        <v>14</v>
      </c>
      <c r="AD26" s="136">
        <v>30</v>
      </c>
      <c r="AE26" s="137">
        <v>0</v>
      </c>
      <c r="AF26" s="138">
        <v>31</v>
      </c>
      <c r="AG26" s="111"/>
      <c r="AH26" s="99"/>
      <c r="AI26" s="61"/>
      <c r="AJ26" s="62"/>
      <c r="AK26" s="110"/>
      <c r="AL26" s="99"/>
      <c r="AM26" s="61"/>
      <c r="AN26" s="64"/>
      <c r="AO26" s="60"/>
      <c r="AP26" s="61"/>
      <c r="AQ26" s="61"/>
      <c r="AR26" s="64"/>
      <c r="AS26" s="60"/>
      <c r="AT26" s="61"/>
      <c r="AU26" s="61"/>
      <c r="AV26" s="62"/>
      <c r="AW26" s="60"/>
      <c r="AX26" s="61"/>
      <c r="AY26" s="61"/>
      <c r="AZ26" s="61">
        <v>3</v>
      </c>
      <c r="BA26" s="61"/>
      <c r="BB26" s="61"/>
      <c r="BC26" s="61"/>
      <c r="BD26" s="62"/>
      <c r="BE26" s="198">
        <v>3</v>
      </c>
      <c r="BF26" s="61"/>
      <c r="BG26" s="61"/>
      <c r="BH26" s="138"/>
      <c r="BI26" s="22"/>
      <c r="BJ26" s="22"/>
      <c r="BK26" s="22"/>
    </row>
    <row r="27" spans="1:63" ht="45.75" customHeight="1" thickBot="1" x14ac:dyDescent="0.3">
      <c r="A27" s="177" t="s">
        <v>19</v>
      </c>
      <c r="B27" s="139" t="s">
        <v>39</v>
      </c>
      <c r="C27" s="127"/>
      <c r="D27" s="166">
        <f>SUM(D28,D41)</f>
        <v>96</v>
      </c>
      <c r="E27" s="73">
        <f>SUM(E28,E41)</f>
        <v>2400</v>
      </c>
      <c r="F27" s="74">
        <f>SUM(F28,F41)</f>
        <v>937</v>
      </c>
      <c r="G27" s="74">
        <f t="shared" ref="G27:P27" si="21">SUM(G28,G41)</f>
        <v>168</v>
      </c>
      <c r="H27" s="74">
        <f t="shared" si="21"/>
        <v>734</v>
      </c>
      <c r="I27" s="74">
        <f t="shared" si="21"/>
        <v>32</v>
      </c>
      <c r="J27" s="74">
        <f t="shared" si="21"/>
        <v>136</v>
      </c>
      <c r="K27" s="74">
        <f t="shared" si="21"/>
        <v>464</v>
      </c>
      <c r="L27" s="74">
        <f t="shared" si="21"/>
        <v>62</v>
      </c>
      <c r="M27" s="74">
        <f t="shared" si="21"/>
        <v>40</v>
      </c>
      <c r="N27" s="74">
        <f t="shared" si="21"/>
        <v>0</v>
      </c>
      <c r="O27" s="74">
        <f t="shared" si="21"/>
        <v>35</v>
      </c>
      <c r="P27" s="76">
        <f t="shared" si="21"/>
        <v>1463</v>
      </c>
      <c r="Q27" s="77"/>
      <c r="R27" s="75"/>
      <c r="S27" s="75"/>
      <c r="T27" s="78"/>
      <c r="U27" s="79"/>
      <c r="V27" s="75"/>
      <c r="W27" s="75"/>
      <c r="X27" s="80"/>
      <c r="Y27" s="77"/>
      <c r="Z27" s="75"/>
      <c r="AA27" s="75"/>
      <c r="AB27" s="78"/>
      <c r="AC27" s="79"/>
      <c r="AD27" s="75"/>
      <c r="AE27" s="75"/>
      <c r="AF27" s="80"/>
      <c r="AG27" s="79"/>
      <c r="AH27" s="75"/>
      <c r="AI27" s="75"/>
      <c r="AJ27" s="80"/>
      <c r="AK27" s="77"/>
      <c r="AL27" s="75"/>
      <c r="AM27" s="75"/>
      <c r="AN27" s="78"/>
      <c r="AO27" s="79"/>
      <c r="AP27" s="75"/>
      <c r="AQ27" s="75"/>
      <c r="AR27" s="78"/>
      <c r="AS27" s="79"/>
      <c r="AT27" s="75"/>
      <c r="AU27" s="75"/>
      <c r="AV27" s="80"/>
      <c r="AW27" s="79"/>
      <c r="AX27" s="75"/>
      <c r="AY27" s="75"/>
      <c r="AZ27" s="75"/>
      <c r="BA27" s="75"/>
      <c r="BB27" s="75"/>
      <c r="BC27" s="75"/>
      <c r="BD27" s="80"/>
      <c r="BE27" s="200"/>
      <c r="BF27" s="141"/>
      <c r="BG27" s="141"/>
      <c r="BH27" s="142"/>
      <c r="BI27" s="22"/>
      <c r="BJ27" s="22"/>
      <c r="BK27" s="22"/>
    </row>
    <row r="28" spans="1:63" ht="44.25" customHeight="1" thickBot="1" x14ac:dyDescent="0.3">
      <c r="A28" s="84" t="s">
        <v>58</v>
      </c>
      <c r="B28" s="126" t="s">
        <v>82</v>
      </c>
      <c r="C28" s="143"/>
      <c r="D28" s="144">
        <f>SUM(D29:D40)</f>
        <v>41</v>
      </c>
      <c r="E28" s="73">
        <f>SUM(E29:E40)</f>
        <v>1025</v>
      </c>
      <c r="F28" s="74">
        <f>SUM(F29:F40)</f>
        <v>282</v>
      </c>
      <c r="G28" s="74">
        <f t="shared" ref="G28:BD28" si="22">SUM(G29:G40)</f>
        <v>96</v>
      </c>
      <c r="H28" s="74">
        <f t="shared" si="22"/>
        <v>176</v>
      </c>
      <c r="I28" s="74">
        <f t="shared" si="22"/>
        <v>16</v>
      </c>
      <c r="J28" s="74">
        <f t="shared" si="22"/>
        <v>104</v>
      </c>
      <c r="K28" s="74">
        <f t="shared" si="22"/>
        <v>56</v>
      </c>
      <c r="L28" s="74">
        <f t="shared" si="22"/>
        <v>0</v>
      </c>
      <c r="M28" s="74">
        <f t="shared" si="22"/>
        <v>0</v>
      </c>
      <c r="N28" s="74">
        <f t="shared" si="22"/>
        <v>0</v>
      </c>
      <c r="O28" s="74">
        <f t="shared" si="22"/>
        <v>10</v>
      </c>
      <c r="P28" s="76">
        <f t="shared" si="22"/>
        <v>743</v>
      </c>
      <c r="Q28" s="82">
        <f t="shared" si="22"/>
        <v>8</v>
      </c>
      <c r="R28" s="81">
        <f t="shared" si="22"/>
        <v>8</v>
      </c>
      <c r="S28" s="81">
        <f t="shared" si="22"/>
        <v>0</v>
      </c>
      <c r="T28" s="83">
        <f t="shared" si="22"/>
        <v>84</v>
      </c>
      <c r="U28" s="73">
        <f>SUM(U29:U40)</f>
        <v>16</v>
      </c>
      <c r="V28" s="74">
        <f>SUM(V29:V40)</f>
        <v>20</v>
      </c>
      <c r="W28" s="74">
        <f t="shared" si="22"/>
        <v>0</v>
      </c>
      <c r="X28" s="76">
        <f t="shared" si="22"/>
        <v>67</v>
      </c>
      <c r="Y28" s="82">
        <f t="shared" si="22"/>
        <v>24</v>
      </c>
      <c r="Z28" s="81">
        <f t="shared" si="22"/>
        <v>52</v>
      </c>
      <c r="AA28" s="81">
        <f t="shared" si="22"/>
        <v>0</v>
      </c>
      <c r="AB28" s="83">
        <f t="shared" si="22"/>
        <v>171</v>
      </c>
      <c r="AC28" s="73">
        <f t="shared" si="22"/>
        <v>16</v>
      </c>
      <c r="AD28" s="74">
        <f t="shared" si="22"/>
        <v>16</v>
      </c>
      <c r="AE28" s="74">
        <f t="shared" si="22"/>
        <v>0</v>
      </c>
      <c r="AF28" s="76">
        <f t="shared" si="22"/>
        <v>118</v>
      </c>
      <c r="AG28" s="82">
        <f t="shared" si="22"/>
        <v>8</v>
      </c>
      <c r="AH28" s="81">
        <f t="shared" si="22"/>
        <v>32</v>
      </c>
      <c r="AI28" s="81">
        <f t="shared" si="22"/>
        <v>0</v>
      </c>
      <c r="AJ28" s="83">
        <f t="shared" si="22"/>
        <v>132</v>
      </c>
      <c r="AK28" s="73">
        <f t="shared" si="22"/>
        <v>16</v>
      </c>
      <c r="AL28" s="74">
        <f t="shared" si="22"/>
        <v>40</v>
      </c>
      <c r="AM28" s="74">
        <f t="shared" si="22"/>
        <v>10</v>
      </c>
      <c r="AN28" s="76">
        <f t="shared" si="22"/>
        <v>112</v>
      </c>
      <c r="AO28" s="82">
        <f t="shared" si="22"/>
        <v>8</v>
      </c>
      <c r="AP28" s="81">
        <f t="shared" si="22"/>
        <v>8</v>
      </c>
      <c r="AQ28" s="81">
        <f t="shared" si="22"/>
        <v>0</v>
      </c>
      <c r="AR28" s="83">
        <f t="shared" si="22"/>
        <v>59</v>
      </c>
      <c r="AS28" s="73">
        <f t="shared" si="22"/>
        <v>0</v>
      </c>
      <c r="AT28" s="74">
        <f t="shared" si="22"/>
        <v>0</v>
      </c>
      <c r="AU28" s="74">
        <f t="shared" si="22"/>
        <v>0</v>
      </c>
      <c r="AV28" s="76">
        <f t="shared" si="22"/>
        <v>0</v>
      </c>
      <c r="AW28" s="82">
        <f t="shared" si="22"/>
        <v>4</v>
      </c>
      <c r="AX28" s="81">
        <f t="shared" si="22"/>
        <v>4</v>
      </c>
      <c r="AY28" s="81">
        <f t="shared" si="22"/>
        <v>10</v>
      </c>
      <c r="AZ28" s="81">
        <f t="shared" si="22"/>
        <v>6</v>
      </c>
      <c r="BA28" s="81">
        <f t="shared" si="22"/>
        <v>7</v>
      </c>
      <c r="BB28" s="81">
        <f t="shared" si="22"/>
        <v>7</v>
      </c>
      <c r="BC28" s="81">
        <f t="shared" si="22"/>
        <v>3</v>
      </c>
      <c r="BD28" s="81">
        <f t="shared" si="22"/>
        <v>0</v>
      </c>
      <c r="BE28" s="199">
        <f t="shared" ref="BE28:BH28" si="23">SUM(BE29:BE40)</f>
        <v>12.000000000000004</v>
      </c>
      <c r="BF28" s="74">
        <f t="shared" si="23"/>
        <v>41</v>
      </c>
      <c r="BG28" s="74">
        <f t="shared" si="23"/>
        <v>0</v>
      </c>
      <c r="BH28" s="76">
        <f t="shared" si="23"/>
        <v>0</v>
      </c>
      <c r="BI28" s="22"/>
      <c r="BJ28" s="22"/>
      <c r="BK28" s="22"/>
    </row>
    <row r="29" spans="1:63" ht="35.25" customHeight="1" x14ac:dyDescent="0.25">
      <c r="A29" s="175" t="s">
        <v>10</v>
      </c>
      <c r="B29" s="91" t="s">
        <v>106</v>
      </c>
      <c r="C29" s="133" t="s">
        <v>181</v>
      </c>
      <c r="D29" s="92">
        <f>SUM(AW29:BD29)</f>
        <v>5</v>
      </c>
      <c r="E29" s="94">
        <f>SUM(F29,P29)</f>
        <v>125</v>
      </c>
      <c r="F29" s="95">
        <f>SUM(G29:H29,O29)</f>
        <v>32</v>
      </c>
      <c r="G29" s="96">
        <f>SUM(Q29,U29,Y29,AC29,AG29,AK29,AO29,AS29)</f>
        <v>16</v>
      </c>
      <c r="H29" s="96">
        <f>SUM(R29,V29,Z29,AD29,AH29,AL29,AP29,AT29)</f>
        <v>16</v>
      </c>
      <c r="I29" s="97">
        <v>8</v>
      </c>
      <c r="J29" s="97">
        <v>8</v>
      </c>
      <c r="K29" s="97"/>
      <c r="L29" s="97"/>
      <c r="M29" s="97"/>
      <c r="N29" s="97"/>
      <c r="O29" s="96">
        <f>SUM(S29,W29,AA29,AE29,AI29,AM29,AQ29,AU29)</f>
        <v>0</v>
      </c>
      <c r="P29" s="98">
        <f>SUM(T29,X29,AB29,AF29,AJ29,AN29,AR29,AV29)</f>
        <v>93</v>
      </c>
      <c r="Q29" s="63"/>
      <c r="R29" s="61"/>
      <c r="S29" s="61"/>
      <c r="T29" s="64"/>
      <c r="U29" s="111"/>
      <c r="V29" s="99"/>
      <c r="W29" s="61"/>
      <c r="X29" s="62"/>
      <c r="Y29" s="111">
        <v>4</v>
      </c>
      <c r="Z29" s="99">
        <v>8</v>
      </c>
      <c r="AA29" s="61">
        <v>0</v>
      </c>
      <c r="AB29" s="62">
        <v>38</v>
      </c>
      <c r="AC29" s="110">
        <v>12</v>
      </c>
      <c r="AD29" s="99">
        <v>8</v>
      </c>
      <c r="AE29" s="61">
        <v>0</v>
      </c>
      <c r="AF29" s="64">
        <v>55</v>
      </c>
      <c r="AG29" s="60"/>
      <c r="AH29" s="61"/>
      <c r="AI29" s="61"/>
      <c r="AJ29" s="62"/>
      <c r="AK29" s="63"/>
      <c r="AL29" s="61"/>
      <c r="AM29" s="61"/>
      <c r="AN29" s="64"/>
      <c r="AO29" s="60"/>
      <c r="AP29" s="61"/>
      <c r="AQ29" s="61"/>
      <c r="AR29" s="64"/>
      <c r="AS29" s="60"/>
      <c r="AT29" s="61"/>
      <c r="AU29" s="61"/>
      <c r="AV29" s="62"/>
      <c r="AW29" s="60"/>
      <c r="AX29" s="61"/>
      <c r="AY29" s="61">
        <v>2</v>
      </c>
      <c r="AZ29" s="61">
        <v>3</v>
      </c>
      <c r="BA29" s="61"/>
      <c r="BB29" s="61"/>
      <c r="BC29" s="61"/>
      <c r="BD29" s="62"/>
      <c r="BE29" s="201">
        <f>SUM(F29)/25</f>
        <v>1.28</v>
      </c>
      <c r="BF29" s="61">
        <f>SUM(AW29:BD29)</f>
        <v>5</v>
      </c>
      <c r="BG29" s="48"/>
      <c r="BH29" s="57"/>
      <c r="BI29" s="22"/>
      <c r="BJ29" s="22"/>
      <c r="BK29" s="22"/>
    </row>
    <row r="30" spans="1:63" ht="35.25" customHeight="1" x14ac:dyDescent="0.25">
      <c r="A30" s="176" t="s">
        <v>9</v>
      </c>
      <c r="B30" s="91" t="s">
        <v>79</v>
      </c>
      <c r="C30" s="133" t="s">
        <v>70</v>
      </c>
      <c r="D30" s="92">
        <f t="shared" ref="D30:D40" si="24">SUM(AW30:BD30)</f>
        <v>6</v>
      </c>
      <c r="E30" s="94">
        <f t="shared" ref="E30:E40" si="25">SUM(F30,P30)</f>
        <v>150</v>
      </c>
      <c r="F30" s="95">
        <f t="shared" ref="F30:F40" si="26">SUM(G30:H30,O30)</f>
        <v>32</v>
      </c>
      <c r="G30" s="96">
        <f t="shared" ref="G30:H40" si="27">SUM(Q30,U30,Y30,AC30,AG30,AK30,AO30,AS30)</f>
        <v>16</v>
      </c>
      <c r="H30" s="96">
        <f t="shared" si="27"/>
        <v>16</v>
      </c>
      <c r="I30" s="97"/>
      <c r="J30" s="97">
        <v>16</v>
      </c>
      <c r="K30" s="97"/>
      <c r="L30" s="97"/>
      <c r="M30" s="97"/>
      <c r="N30" s="97"/>
      <c r="O30" s="96">
        <f t="shared" ref="O30:P40" si="28">SUM(S30,W30,AA30,AE30,AI30,AM30,AQ30,AU30)</f>
        <v>0</v>
      </c>
      <c r="P30" s="98">
        <f t="shared" si="28"/>
        <v>118</v>
      </c>
      <c r="Q30" s="110">
        <v>8</v>
      </c>
      <c r="R30" s="99">
        <v>8</v>
      </c>
      <c r="S30" s="61">
        <v>0</v>
      </c>
      <c r="T30" s="64">
        <v>84</v>
      </c>
      <c r="U30" s="111">
        <v>8</v>
      </c>
      <c r="V30" s="99">
        <v>8</v>
      </c>
      <c r="W30" s="61">
        <v>0</v>
      </c>
      <c r="X30" s="62">
        <v>34</v>
      </c>
      <c r="Y30" s="110"/>
      <c r="Z30" s="99"/>
      <c r="AA30" s="61"/>
      <c r="AB30" s="64"/>
      <c r="AC30" s="111"/>
      <c r="AD30" s="99"/>
      <c r="AE30" s="61"/>
      <c r="AF30" s="62"/>
      <c r="AG30" s="60"/>
      <c r="AH30" s="61"/>
      <c r="AI30" s="61"/>
      <c r="AJ30" s="62"/>
      <c r="AK30" s="63"/>
      <c r="AL30" s="61"/>
      <c r="AM30" s="61"/>
      <c r="AN30" s="64"/>
      <c r="AO30" s="60"/>
      <c r="AP30" s="61"/>
      <c r="AQ30" s="61"/>
      <c r="AR30" s="64"/>
      <c r="AS30" s="60"/>
      <c r="AT30" s="61"/>
      <c r="AU30" s="61"/>
      <c r="AV30" s="62"/>
      <c r="AW30" s="60">
        <v>4</v>
      </c>
      <c r="AX30" s="61">
        <v>2</v>
      </c>
      <c r="AY30" s="61"/>
      <c r="AZ30" s="61"/>
      <c r="BA30" s="61"/>
      <c r="BB30" s="61"/>
      <c r="BC30" s="61"/>
      <c r="BD30" s="62"/>
      <c r="BE30" s="198">
        <f>SUM(F30)/25</f>
        <v>1.28</v>
      </c>
      <c r="BF30" s="61">
        <f t="shared" ref="BF30:BF40" si="29">SUM(AW30:BD30)</f>
        <v>6</v>
      </c>
      <c r="BG30" s="61"/>
      <c r="BH30" s="62"/>
      <c r="BI30" s="22"/>
      <c r="BJ30" s="22"/>
      <c r="BK30" s="22"/>
    </row>
    <row r="31" spans="1:63" ht="35.25" customHeight="1" x14ac:dyDescent="0.25">
      <c r="A31" s="176" t="s">
        <v>8</v>
      </c>
      <c r="B31" s="149" t="s">
        <v>63</v>
      </c>
      <c r="C31" s="145" t="s">
        <v>73</v>
      </c>
      <c r="D31" s="113">
        <f>SUM(AW31:BD31)</f>
        <v>2</v>
      </c>
      <c r="E31" s="115">
        <f>SUM(F31,P31)</f>
        <v>50</v>
      </c>
      <c r="F31" s="116">
        <f>SUM(G31:H31,O31)</f>
        <v>26</v>
      </c>
      <c r="G31" s="117">
        <f>SUM(Q31,U31,Y31,AC31,AG31,AK31,AO31,AS31)</f>
        <v>8</v>
      </c>
      <c r="H31" s="117">
        <f>SUM(R31,V31,Z31,AD31,AH31,AL31,AP31,AT31)</f>
        <v>8</v>
      </c>
      <c r="I31" s="118">
        <v>0</v>
      </c>
      <c r="J31" s="118">
        <v>8</v>
      </c>
      <c r="K31" s="118"/>
      <c r="L31" s="118"/>
      <c r="M31" s="118"/>
      <c r="N31" s="118"/>
      <c r="O31" s="117">
        <f>SUM(S31,W31,AA31,AE31,AI31,AM31,AQ31,AU31)</f>
        <v>10</v>
      </c>
      <c r="P31" s="121">
        <f>SUM(T31,X31,AB31,AF31,AJ31,AN31,AR31,AV31)</f>
        <v>24</v>
      </c>
      <c r="Q31" s="125"/>
      <c r="R31" s="70"/>
      <c r="S31" s="70"/>
      <c r="T31" s="123"/>
      <c r="U31" s="69"/>
      <c r="V31" s="70"/>
      <c r="W31" s="70"/>
      <c r="X31" s="71"/>
      <c r="Y31" s="125"/>
      <c r="Z31" s="70"/>
      <c r="AA31" s="70"/>
      <c r="AB31" s="123"/>
      <c r="AC31" s="124"/>
      <c r="AD31" s="146"/>
      <c r="AE31" s="70"/>
      <c r="AF31" s="71"/>
      <c r="AG31" s="124"/>
      <c r="AH31" s="146"/>
      <c r="AI31" s="70"/>
      <c r="AJ31" s="71"/>
      <c r="AK31" s="122">
        <v>8</v>
      </c>
      <c r="AL31" s="146">
        <v>8</v>
      </c>
      <c r="AM31" s="70">
        <v>10</v>
      </c>
      <c r="AN31" s="123">
        <v>24</v>
      </c>
      <c r="AO31" s="69"/>
      <c r="AP31" s="70"/>
      <c r="AQ31" s="70"/>
      <c r="AR31" s="123"/>
      <c r="AS31" s="69"/>
      <c r="AT31" s="70"/>
      <c r="AU31" s="70"/>
      <c r="AV31" s="71"/>
      <c r="AW31" s="69"/>
      <c r="AX31" s="70"/>
      <c r="AY31" s="70"/>
      <c r="AZ31" s="70"/>
      <c r="BA31" s="70"/>
      <c r="BB31" s="70">
        <v>2</v>
      </c>
      <c r="BC31" s="70"/>
      <c r="BD31" s="71"/>
      <c r="BE31" s="198">
        <f>SUM(F31)/25</f>
        <v>1.04</v>
      </c>
      <c r="BF31" s="61">
        <f t="shared" si="29"/>
        <v>2</v>
      </c>
      <c r="BG31" s="70"/>
      <c r="BH31" s="62"/>
      <c r="BI31" s="22"/>
      <c r="BJ31" s="22"/>
      <c r="BK31" s="22"/>
    </row>
    <row r="32" spans="1:63" ht="35.25" customHeight="1" x14ac:dyDescent="0.25">
      <c r="A32" s="175" t="s">
        <v>7</v>
      </c>
      <c r="B32" s="91" t="s">
        <v>154</v>
      </c>
      <c r="C32" s="133" t="s">
        <v>136</v>
      </c>
      <c r="D32" s="92">
        <f t="shared" si="24"/>
        <v>3</v>
      </c>
      <c r="E32" s="94">
        <f t="shared" si="25"/>
        <v>75</v>
      </c>
      <c r="F32" s="95">
        <f t="shared" si="26"/>
        <v>16</v>
      </c>
      <c r="G32" s="96">
        <f t="shared" si="27"/>
        <v>8</v>
      </c>
      <c r="H32" s="96">
        <f t="shared" si="27"/>
        <v>8</v>
      </c>
      <c r="I32" s="97"/>
      <c r="J32" s="97">
        <v>8</v>
      </c>
      <c r="K32" s="97"/>
      <c r="L32" s="97"/>
      <c r="M32" s="97"/>
      <c r="N32" s="97"/>
      <c r="O32" s="96">
        <f t="shared" si="28"/>
        <v>0</v>
      </c>
      <c r="P32" s="98">
        <f t="shared" si="28"/>
        <v>59</v>
      </c>
      <c r="Q32" s="63"/>
      <c r="R32" s="61"/>
      <c r="S32" s="61"/>
      <c r="T32" s="64"/>
      <c r="U32" s="60"/>
      <c r="V32" s="61"/>
      <c r="W32" s="61"/>
      <c r="X32" s="62"/>
      <c r="Y32" s="110"/>
      <c r="Z32" s="99"/>
      <c r="AA32" s="61"/>
      <c r="AB32" s="64"/>
      <c r="AC32" s="111"/>
      <c r="AD32" s="99"/>
      <c r="AE32" s="61"/>
      <c r="AF32" s="62"/>
      <c r="AG32" s="111">
        <v>8</v>
      </c>
      <c r="AH32" s="99">
        <v>8</v>
      </c>
      <c r="AI32" s="61">
        <v>0</v>
      </c>
      <c r="AJ32" s="62">
        <v>59</v>
      </c>
      <c r="AK32" s="63"/>
      <c r="AL32" s="61"/>
      <c r="AM32" s="61"/>
      <c r="AN32" s="64"/>
      <c r="AO32" s="60"/>
      <c r="AP32" s="61"/>
      <c r="AQ32" s="61"/>
      <c r="AR32" s="64"/>
      <c r="AS32" s="60"/>
      <c r="AT32" s="61"/>
      <c r="AU32" s="61"/>
      <c r="AV32" s="62"/>
      <c r="AW32" s="60"/>
      <c r="AX32" s="61"/>
      <c r="AY32" s="61"/>
      <c r="AZ32" s="61"/>
      <c r="BA32" s="61">
        <v>3</v>
      </c>
      <c r="BB32" s="61"/>
      <c r="BC32" s="61"/>
      <c r="BD32" s="62"/>
      <c r="BE32" s="198">
        <f>SUM(F32)/25</f>
        <v>0.64</v>
      </c>
      <c r="BF32" s="61">
        <f t="shared" si="29"/>
        <v>3</v>
      </c>
      <c r="BG32" s="61"/>
      <c r="BH32" s="62"/>
      <c r="BI32" s="22"/>
      <c r="BJ32" s="22"/>
      <c r="BK32" s="22"/>
    </row>
    <row r="33" spans="1:63" ht="35.25" customHeight="1" x14ac:dyDescent="0.25">
      <c r="A33" s="176" t="s">
        <v>6</v>
      </c>
      <c r="B33" s="91" t="s">
        <v>99</v>
      </c>
      <c r="C33" s="133" t="s">
        <v>140</v>
      </c>
      <c r="D33" s="92">
        <f t="shared" si="24"/>
        <v>4</v>
      </c>
      <c r="E33" s="94">
        <f t="shared" si="25"/>
        <v>100</v>
      </c>
      <c r="F33" s="95">
        <f t="shared" si="26"/>
        <v>24</v>
      </c>
      <c r="G33" s="96">
        <f t="shared" si="27"/>
        <v>0</v>
      </c>
      <c r="H33" s="96">
        <f t="shared" si="27"/>
        <v>24</v>
      </c>
      <c r="I33" s="97"/>
      <c r="J33" s="97"/>
      <c r="K33" s="97">
        <v>24</v>
      </c>
      <c r="L33" s="97"/>
      <c r="M33" s="97"/>
      <c r="N33" s="97"/>
      <c r="O33" s="96">
        <f t="shared" si="28"/>
        <v>0</v>
      </c>
      <c r="P33" s="98">
        <f t="shared" si="28"/>
        <v>76</v>
      </c>
      <c r="Q33" s="63"/>
      <c r="R33" s="61"/>
      <c r="S33" s="61"/>
      <c r="T33" s="64"/>
      <c r="U33" s="111"/>
      <c r="V33" s="99"/>
      <c r="W33" s="61"/>
      <c r="X33" s="62"/>
      <c r="Y33" s="63"/>
      <c r="Z33" s="61"/>
      <c r="AA33" s="61"/>
      <c r="AB33" s="64"/>
      <c r="AC33" s="60"/>
      <c r="AD33" s="61"/>
      <c r="AE33" s="61"/>
      <c r="AF33" s="62"/>
      <c r="AG33" s="60"/>
      <c r="AH33" s="99">
        <v>12</v>
      </c>
      <c r="AI33" s="61">
        <v>0</v>
      </c>
      <c r="AJ33" s="62">
        <v>35</v>
      </c>
      <c r="AK33" s="63"/>
      <c r="AL33" s="99">
        <v>12</v>
      </c>
      <c r="AM33" s="61">
        <v>0</v>
      </c>
      <c r="AN33" s="64">
        <v>41</v>
      </c>
      <c r="AO33" s="60"/>
      <c r="AP33" s="61"/>
      <c r="AQ33" s="61"/>
      <c r="AR33" s="64"/>
      <c r="AS33" s="111"/>
      <c r="AT33" s="99"/>
      <c r="AU33" s="61"/>
      <c r="AV33" s="62"/>
      <c r="AW33" s="60"/>
      <c r="AX33" s="61"/>
      <c r="AY33" s="61"/>
      <c r="AZ33" s="61"/>
      <c r="BA33" s="61">
        <v>2</v>
      </c>
      <c r="BB33" s="61">
        <v>2</v>
      </c>
      <c r="BC33" s="61"/>
      <c r="BD33" s="62"/>
      <c r="BE33" s="198">
        <v>1</v>
      </c>
      <c r="BF33" s="61">
        <f t="shared" si="29"/>
        <v>4</v>
      </c>
      <c r="BG33" s="61"/>
      <c r="BH33" s="62"/>
      <c r="BI33" s="22"/>
      <c r="BJ33" s="22"/>
      <c r="BK33" s="22"/>
    </row>
    <row r="34" spans="1:63" ht="35.25" customHeight="1" x14ac:dyDescent="0.25">
      <c r="A34" s="176" t="s">
        <v>5</v>
      </c>
      <c r="B34" s="91" t="s">
        <v>109</v>
      </c>
      <c r="C34" s="133" t="s">
        <v>73</v>
      </c>
      <c r="D34" s="92">
        <f t="shared" si="24"/>
        <v>2</v>
      </c>
      <c r="E34" s="94">
        <f t="shared" si="25"/>
        <v>50</v>
      </c>
      <c r="F34" s="95">
        <f t="shared" si="26"/>
        <v>16</v>
      </c>
      <c r="G34" s="96">
        <f t="shared" si="27"/>
        <v>8</v>
      </c>
      <c r="H34" s="96">
        <f t="shared" si="27"/>
        <v>8</v>
      </c>
      <c r="I34" s="97"/>
      <c r="J34" s="97">
        <v>8</v>
      </c>
      <c r="K34" s="97"/>
      <c r="L34" s="97"/>
      <c r="M34" s="97"/>
      <c r="N34" s="97"/>
      <c r="O34" s="96">
        <f t="shared" si="28"/>
        <v>0</v>
      </c>
      <c r="P34" s="98">
        <f t="shared" si="28"/>
        <v>34</v>
      </c>
      <c r="Q34" s="63"/>
      <c r="R34" s="61"/>
      <c r="S34" s="61"/>
      <c r="T34" s="64"/>
      <c r="U34" s="60"/>
      <c r="V34" s="61"/>
      <c r="W34" s="61"/>
      <c r="X34" s="62"/>
      <c r="Y34" s="110"/>
      <c r="Z34" s="99"/>
      <c r="AA34" s="61"/>
      <c r="AB34" s="64"/>
      <c r="AC34" s="111"/>
      <c r="AD34" s="99"/>
      <c r="AE34" s="61"/>
      <c r="AF34" s="62"/>
      <c r="AG34" s="60"/>
      <c r="AH34" s="61"/>
      <c r="AI34" s="61"/>
      <c r="AJ34" s="62"/>
      <c r="AK34" s="111">
        <v>8</v>
      </c>
      <c r="AL34" s="99">
        <v>8</v>
      </c>
      <c r="AM34" s="61">
        <v>0</v>
      </c>
      <c r="AN34" s="62">
        <v>34</v>
      </c>
      <c r="AO34" s="60"/>
      <c r="AP34" s="61"/>
      <c r="AQ34" s="61"/>
      <c r="AR34" s="64"/>
      <c r="AS34" s="60"/>
      <c r="AT34" s="61"/>
      <c r="AU34" s="61"/>
      <c r="AV34" s="62"/>
      <c r="AW34" s="60"/>
      <c r="AX34" s="61"/>
      <c r="AY34" s="61"/>
      <c r="AZ34" s="61"/>
      <c r="BA34" s="61"/>
      <c r="BB34" s="61">
        <v>2</v>
      </c>
      <c r="BC34" s="61"/>
      <c r="BD34" s="62"/>
      <c r="BE34" s="198">
        <f>SUM(F34)/25</f>
        <v>0.64</v>
      </c>
      <c r="BF34" s="61">
        <f t="shared" si="29"/>
        <v>2</v>
      </c>
      <c r="BG34" s="61"/>
      <c r="BH34" s="62"/>
      <c r="BI34" s="22"/>
      <c r="BJ34" s="22"/>
      <c r="BK34" s="22"/>
    </row>
    <row r="35" spans="1:63" ht="35.25" customHeight="1" x14ac:dyDescent="0.25">
      <c r="A35" s="175" t="s">
        <v>20</v>
      </c>
      <c r="B35" s="91" t="s">
        <v>108</v>
      </c>
      <c r="C35" s="133" t="s">
        <v>88</v>
      </c>
      <c r="D35" s="92">
        <f t="shared" si="24"/>
        <v>5</v>
      </c>
      <c r="E35" s="94">
        <f t="shared" si="25"/>
        <v>125</v>
      </c>
      <c r="F35" s="95">
        <f t="shared" si="26"/>
        <v>40</v>
      </c>
      <c r="G35" s="96">
        <f t="shared" si="27"/>
        <v>16</v>
      </c>
      <c r="H35" s="96">
        <f t="shared" si="27"/>
        <v>24</v>
      </c>
      <c r="I35" s="97"/>
      <c r="J35" s="97">
        <v>24</v>
      </c>
      <c r="K35" s="97"/>
      <c r="L35" s="97"/>
      <c r="M35" s="97"/>
      <c r="N35" s="97"/>
      <c r="O35" s="96">
        <f t="shared" si="28"/>
        <v>0</v>
      </c>
      <c r="P35" s="98">
        <f t="shared" si="28"/>
        <v>85</v>
      </c>
      <c r="Q35" s="110"/>
      <c r="R35" s="99"/>
      <c r="S35" s="61"/>
      <c r="T35" s="64"/>
      <c r="U35" s="111">
        <v>8</v>
      </c>
      <c r="V35" s="99">
        <v>12</v>
      </c>
      <c r="W35" s="61">
        <v>0</v>
      </c>
      <c r="X35" s="62">
        <v>33</v>
      </c>
      <c r="Y35" s="110">
        <v>8</v>
      </c>
      <c r="Z35" s="99">
        <v>12</v>
      </c>
      <c r="AA35" s="61">
        <v>0</v>
      </c>
      <c r="AB35" s="64">
        <v>52</v>
      </c>
      <c r="AC35" s="111"/>
      <c r="AD35" s="99"/>
      <c r="AE35" s="61"/>
      <c r="AF35" s="62"/>
      <c r="AG35" s="60"/>
      <c r="AH35" s="61"/>
      <c r="AI35" s="61"/>
      <c r="AJ35" s="62"/>
      <c r="AK35" s="63"/>
      <c r="AL35" s="61"/>
      <c r="AM35" s="61"/>
      <c r="AN35" s="64"/>
      <c r="AO35" s="60"/>
      <c r="AP35" s="61"/>
      <c r="AQ35" s="61"/>
      <c r="AR35" s="64"/>
      <c r="AS35" s="60"/>
      <c r="AT35" s="61"/>
      <c r="AU35" s="61"/>
      <c r="AV35" s="62"/>
      <c r="AW35" s="60"/>
      <c r="AX35" s="61">
        <v>2</v>
      </c>
      <c r="AY35" s="61">
        <v>3</v>
      </c>
      <c r="AZ35" s="61"/>
      <c r="BA35" s="61"/>
      <c r="BB35" s="61"/>
      <c r="BC35" s="61"/>
      <c r="BD35" s="62"/>
      <c r="BE35" s="198">
        <f>SUM(F35)/25</f>
        <v>1.6</v>
      </c>
      <c r="BF35" s="61">
        <f t="shared" si="29"/>
        <v>5</v>
      </c>
      <c r="BG35" s="61"/>
      <c r="BH35" s="62"/>
      <c r="BI35" s="22"/>
      <c r="BJ35" s="22"/>
      <c r="BK35" s="22"/>
    </row>
    <row r="36" spans="1:63" ht="35.25" customHeight="1" x14ac:dyDescent="0.25">
      <c r="A36" s="176" t="s">
        <v>21</v>
      </c>
      <c r="B36" s="91" t="s">
        <v>107</v>
      </c>
      <c r="C36" s="133" t="s">
        <v>131</v>
      </c>
      <c r="D36" s="92">
        <f t="shared" si="24"/>
        <v>3</v>
      </c>
      <c r="E36" s="94">
        <f t="shared" si="25"/>
        <v>75</v>
      </c>
      <c r="F36" s="95">
        <f t="shared" si="26"/>
        <v>16</v>
      </c>
      <c r="G36" s="96">
        <f t="shared" si="27"/>
        <v>8</v>
      </c>
      <c r="H36" s="96">
        <f t="shared" si="27"/>
        <v>8</v>
      </c>
      <c r="I36" s="97"/>
      <c r="J36" s="97">
        <v>8</v>
      </c>
      <c r="K36" s="97"/>
      <c r="L36" s="97"/>
      <c r="M36" s="97"/>
      <c r="N36" s="97"/>
      <c r="O36" s="96">
        <f t="shared" si="28"/>
        <v>0</v>
      </c>
      <c r="P36" s="98">
        <f t="shared" si="28"/>
        <v>59</v>
      </c>
      <c r="Q36" s="63"/>
      <c r="R36" s="61"/>
      <c r="S36" s="61"/>
      <c r="T36" s="64"/>
      <c r="U36" s="60"/>
      <c r="V36" s="61"/>
      <c r="W36" s="61"/>
      <c r="X36" s="62"/>
      <c r="Y36" s="110"/>
      <c r="Z36" s="99"/>
      <c r="AA36" s="61"/>
      <c r="AB36" s="64"/>
      <c r="AC36" s="111"/>
      <c r="AD36" s="99"/>
      <c r="AE36" s="61"/>
      <c r="AF36" s="62"/>
      <c r="AG36" s="111"/>
      <c r="AH36" s="99"/>
      <c r="AI36" s="61"/>
      <c r="AJ36" s="62"/>
      <c r="AK36" s="63"/>
      <c r="AL36" s="61"/>
      <c r="AM36" s="61"/>
      <c r="AN36" s="64"/>
      <c r="AO36" s="111">
        <v>8</v>
      </c>
      <c r="AP36" s="99">
        <v>8</v>
      </c>
      <c r="AQ36" s="61">
        <v>0</v>
      </c>
      <c r="AR36" s="64">
        <v>59</v>
      </c>
      <c r="AS36" s="60"/>
      <c r="AT36" s="61"/>
      <c r="AU36" s="61"/>
      <c r="AV36" s="62"/>
      <c r="AW36" s="60"/>
      <c r="AX36" s="61"/>
      <c r="AY36" s="61"/>
      <c r="AZ36" s="61"/>
      <c r="BA36" s="61"/>
      <c r="BB36" s="61"/>
      <c r="BC36" s="61">
        <v>3</v>
      </c>
      <c r="BD36" s="62"/>
      <c r="BE36" s="198">
        <f>SUM(F36)/25</f>
        <v>0.64</v>
      </c>
      <c r="BF36" s="61">
        <f t="shared" si="29"/>
        <v>3</v>
      </c>
      <c r="BG36" s="61"/>
      <c r="BH36" s="62"/>
      <c r="BI36" s="22"/>
      <c r="BJ36" s="22"/>
      <c r="BK36" s="22"/>
    </row>
    <row r="37" spans="1:63" ht="35.25" customHeight="1" x14ac:dyDescent="0.25">
      <c r="A37" s="176" t="s">
        <v>22</v>
      </c>
      <c r="B37" s="162" t="s">
        <v>118</v>
      </c>
      <c r="C37" s="133" t="s">
        <v>91</v>
      </c>
      <c r="D37" s="92">
        <f t="shared" si="24"/>
        <v>4</v>
      </c>
      <c r="E37" s="94">
        <f t="shared" si="25"/>
        <v>100</v>
      </c>
      <c r="F37" s="95">
        <f t="shared" si="26"/>
        <v>24</v>
      </c>
      <c r="G37" s="96">
        <f t="shared" si="27"/>
        <v>8</v>
      </c>
      <c r="H37" s="96">
        <f t="shared" si="27"/>
        <v>16</v>
      </c>
      <c r="I37" s="97"/>
      <c r="J37" s="97">
        <v>16</v>
      </c>
      <c r="K37" s="97"/>
      <c r="L37" s="97"/>
      <c r="M37" s="97"/>
      <c r="N37" s="97"/>
      <c r="O37" s="96">
        <f t="shared" si="28"/>
        <v>0</v>
      </c>
      <c r="P37" s="98">
        <f t="shared" si="28"/>
        <v>76</v>
      </c>
      <c r="Q37" s="63"/>
      <c r="R37" s="61"/>
      <c r="S37" s="61"/>
      <c r="T37" s="64"/>
      <c r="U37" s="60"/>
      <c r="V37" s="61"/>
      <c r="W37" s="61"/>
      <c r="X37" s="62"/>
      <c r="Y37" s="110">
        <v>4</v>
      </c>
      <c r="Z37" s="99">
        <v>8</v>
      </c>
      <c r="AA37" s="61">
        <v>0</v>
      </c>
      <c r="AB37" s="64">
        <v>13</v>
      </c>
      <c r="AC37" s="111">
        <v>4</v>
      </c>
      <c r="AD37" s="99">
        <v>8</v>
      </c>
      <c r="AE37" s="61">
        <v>0</v>
      </c>
      <c r="AF37" s="62">
        <v>63</v>
      </c>
      <c r="AG37" s="111"/>
      <c r="AH37" s="99"/>
      <c r="AI37" s="61"/>
      <c r="AJ37" s="62"/>
      <c r="AK37" s="63"/>
      <c r="AL37" s="61"/>
      <c r="AM37" s="61"/>
      <c r="AN37" s="64"/>
      <c r="AO37" s="60"/>
      <c r="AP37" s="61"/>
      <c r="AQ37" s="61"/>
      <c r="AR37" s="64"/>
      <c r="AS37" s="60"/>
      <c r="AT37" s="61"/>
      <c r="AU37" s="61"/>
      <c r="AV37" s="62"/>
      <c r="AW37" s="60"/>
      <c r="AX37" s="61"/>
      <c r="AY37" s="61">
        <v>1</v>
      </c>
      <c r="AZ37" s="61">
        <v>3</v>
      </c>
      <c r="BA37" s="61"/>
      <c r="BB37" s="61"/>
      <c r="BC37" s="61"/>
      <c r="BD37" s="62"/>
      <c r="BE37" s="198">
        <f>SUM(F37)/25</f>
        <v>0.96</v>
      </c>
      <c r="BF37" s="61">
        <f t="shared" si="29"/>
        <v>4</v>
      </c>
      <c r="BG37" s="61"/>
      <c r="BH37" s="62"/>
      <c r="BI37" s="22"/>
      <c r="BJ37" s="22"/>
      <c r="BK37" s="22"/>
    </row>
    <row r="38" spans="1:63" ht="35.25" customHeight="1" x14ac:dyDescent="0.25">
      <c r="A38" s="175" t="s">
        <v>23</v>
      </c>
      <c r="B38" s="91" t="s">
        <v>61</v>
      </c>
      <c r="C38" s="133" t="s">
        <v>133</v>
      </c>
      <c r="D38" s="92">
        <f t="shared" si="24"/>
        <v>3</v>
      </c>
      <c r="E38" s="94">
        <f t="shared" si="25"/>
        <v>75</v>
      </c>
      <c r="F38" s="95">
        <f t="shared" si="26"/>
        <v>24</v>
      </c>
      <c r="G38" s="96">
        <f t="shared" si="27"/>
        <v>8</v>
      </c>
      <c r="H38" s="96">
        <f t="shared" si="27"/>
        <v>16</v>
      </c>
      <c r="I38" s="97">
        <v>8</v>
      </c>
      <c r="J38" s="97">
        <v>8</v>
      </c>
      <c r="K38" s="97"/>
      <c r="L38" s="97"/>
      <c r="M38" s="97"/>
      <c r="N38" s="97"/>
      <c r="O38" s="96">
        <f t="shared" si="28"/>
        <v>0</v>
      </c>
      <c r="P38" s="98">
        <f t="shared" si="28"/>
        <v>51</v>
      </c>
      <c r="Q38" s="63"/>
      <c r="R38" s="61"/>
      <c r="S38" s="61"/>
      <c r="T38" s="64"/>
      <c r="U38" s="60"/>
      <c r="V38" s="61"/>
      <c r="W38" s="61"/>
      <c r="X38" s="62"/>
      <c r="Y38" s="111">
        <v>8</v>
      </c>
      <c r="Z38" s="99">
        <v>16</v>
      </c>
      <c r="AA38" s="61">
        <v>0</v>
      </c>
      <c r="AB38" s="62">
        <v>51</v>
      </c>
      <c r="AC38" s="111"/>
      <c r="AD38" s="99"/>
      <c r="AE38" s="61"/>
      <c r="AF38" s="62"/>
      <c r="AG38" s="111"/>
      <c r="AH38" s="99"/>
      <c r="AI38" s="61"/>
      <c r="AJ38" s="62"/>
      <c r="AK38" s="63"/>
      <c r="AL38" s="61"/>
      <c r="AM38" s="61"/>
      <c r="AN38" s="64"/>
      <c r="AO38" s="60"/>
      <c r="AP38" s="61"/>
      <c r="AQ38" s="61"/>
      <c r="AR38" s="64"/>
      <c r="AS38" s="60"/>
      <c r="AT38" s="61"/>
      <c r="AU38" s="61"/>
      <c r="AV38" s="62"/>
      <c r="AW38" s="60"/>
      <c r="AX38" s="61"/>
      <c r="AY38" s="61">
        <v>3</v>
      </c>
      <c r="AZ38" s="61"/>
      <c r="BA38" s="61"/>
      <c r="BB38" s="61"/>
      <c r="BC38" s="61"/>
      <c r="BD38" s="62"/>
      <c r="BE38" s="198">
        <f>SUM(F38)/25</f>
        <v>0.96</v>
      </c>
      <c r="BF38" s="61">
        <f t="shared" si="29"/>
        <v>3</v>
      </c>
      <c r="BG38" s="61"/>
      <c r="BH38" s="62"/>
      <c r="BI38" s="22"/>
      <c r="BJ38" s="22"/>
      <c r="BK38" s="22"/>
    </row>
    <row r="39" spans="1:63" ht="35.25" customHeight="1" x14ac:dyDescent="0.25">
      <c r="A39" s="176" t="s">
        <v>24</v>
      </c>
      <c r="B39" s="91" t="s">
        <v>97</v>
      </c>
      <c r="C39" s="133" t="s">
        <v>133</v>
      </c>
      <c r="D39" s="92">
        <f t="shared" si="24"/>
        <v>1</v>
      </c>
      <c r="E39" s="94">
        <f t="shared" si="25"/>
        <v>25</v>
      </c>
      <c r="F39" s="95">
        <f t="shared" si="26"/>
        <v>8</v>
      </c>
      <c r="G39" s="96">
        <f t="shared" si="27"/>
        <v>0</v>
      </c>
      <c r="H39" s="96">
        <f t="shared" si="27"/>
        <v>8</v>
      </c>
      <c r="I39" s="97"/>
      <c r="J39" s="97"/>
      <c r="K39" s="97">
        <v>8</v>
      </c>
      <c r="L39" s="97"/>
      <c r="M39" s="97"/>
      <c r="N39" s="97"/>
      <c r="O39" s="96">
        <f t="shared" si="28"/>
        <v>0</v>
      </c>
      <c r="P39" s="98">
        <f t="shared" si="28"/>
        <v>17</v>
      </c>
      <c r="Q39" s="63"/>
      <c r="R39" s="61"/>
      <c r="S39" s="61"/>
      <c r="T39" s="64"/>
      <c r="U39" s="60"/>
      <c r="V39" s="61"/>
      <c r="W39" s="61"/>
      <c r="X39" s="62"/>
      <c r="Y39" s="110"/>
      <c r="Z39" s="99">
        <v>8</v>
      </c>
      <c r="AA39" s="61">
        <v>0</v>
      </c>
      <c r="AB39" s="64">
        <v>17</v>
      </c>
      <c r="AC39" s="60"/>
      <c r="AD39" s="61"/>
      <c r="AE39" s="61"/>
      <c r="AF39" s="62"/>
      <c r="AG39" s="60"/>
      <c r="AH39" s="61"/>
      <c r="AI39" s="61"/>
      <c r="AJ39" s="62"/>
      <c r="AK39" s="110"/>
      <c r="AL39" s="99"/>
      <c r="AM39" s="61"/>
      <c r="AN39" s="64"/>
      <c r="AO39" s="60"/>
      <c r="AP39" s="61"/>
      <c r="AQ39" s="61"/>
      <c r="AR39" s="64"/>
      <c r="AS39" s="60"/>
      <c r="AT39" s="61"/>
      <c r="AU39" s="61"/>
      <c r="AV39" s="62"/>
      <c r="AW39" s="60"/>
      <c r="AX39" s="61"/>
      <c r="AY39" s="61">
        <v>1</v>
      </c>
      <c r="AZ39" s="61"/>
      <c r="BA39" s="61"/>
      <c r="BB39" s="61"/>
      <c r="BC39" s="61"/>
      <c r="BD39" s="62"/>
      <c r="BE39" s="198">
        <v>1</v>
      </c>
      <c r="BF39" s="61">
        <f t="shared" si="29"/>
        <v>1</v>
      </c>
      <c r="BG39" s="61"/>
      <c r="BH39" s="62"/>
      <c r="BI39" s="22"/>
      <c r="BJ39" s="22"/>
      <c r="BK39" s="22"/>
    </row>
    <row r="40" spans="1:63" ht="35.25" customHeight="1" thickBot="1" x14ac:dyDescent="0.3">
      <c r="A40" s="176" t="s">
        <v>25</v>
      </c>
      <c r="B40" s="149" t="s">
        <v>104</v>
      </c>
      <c r="C40" s="145" t="s">
        <v>140</v>
      </c>
      <c r="D40" s="113">
        <f t="shared" si="24"/>
        <v>3</v>
      </c>
      <c r="E40" s="115">
        <f t="shared" si="25"/>
        <v>75</v>
      </c>
      <c r="F40" s="116">
        <f t="shared" si="26"/>
        <v>24</v>
      </c>
      <c r="G40" s="117">
        <f t="shared" si="27"/>
        <v>0</v>
      </c>
      <c r="H40" s="117">
        <f t="shared" si="27"/>
        <v>24</v>
      </c>
      <c r="I40" s="118"/>
      <c r="J40" s="118"/>
      <c r="K40" s="118">
        <v>24</v>
      </c>
      <c r="L40" s="118"/>
      <c r="M40" s="118"/>
      <c r="N40" s="118"/>
      <c r="O40" s="117">
        <f t="shared" si="28"/>
        <v>0</v>
      </c>
      <c r="P40" s="121">
        <f t="shared" si="28"/>
        <v>51</v>
      </c>
      <c r="Q40" s="125"/>
      <c r="R40" s="70"/>
      <c r="S40" s="70"/>
      <c r="T40" s="123"/>
      <c r="U40" s="69"/>
      <c r="V40" s="70"/>
      <c r="W40" s="70"/>
      <c r="X40" s="71"/>
      <c r="Y40" s="125"/>
      <c r="Z40" s="70"/>
      <c r="AA40" s="70"/>
      <c r="AB40" s="123"/>
      <c r="AC40" s="124"/>
      <c r="AD40" s="70"/>
      <c r="AE40" s="70"/>
      <c r="AF40" s="71"/>
      <c r="AG40" s="124"/>
      <c r="AH40" s="146">
        <v>12</v>
      </c>
      <c r="AI40" s="70">
        <v>0</v>
      </c>
      <c r="AJ40" s="71">
        <v>38</v>
      </c>
      <c r="AK40" s="122"/>
      <c r="AL40" s="146">
        <v>12</v>
      </c>
      <c r="AM40" s="70">
        <v>0</v>
      </c>
      <c r="AN40" s="123">
        <v>13</v>
      </c>
      <c r="AO40" s="69"/>
      <c r="AP40" s="70"/>
      <c r="AQ40" s="70"/>
      <c r="AR40" s="123"/>
      <c r="AS40" s="69"/>
      <c r="AT40" s="70"/>
      <c r="AU40" s="70"/>
      <c r="AV40" s="71"/>
      <c r="AW40" s="69"/>
      <c r="AX40" s="70"/>
      <c r="AY40" s="70"/>
      <c r="AZ40" s="70"/>
      <c r="BA40" s="70">
        <v>2</v>
      </c>
      <c r="BB40" s="70">
        <v>1</v>
      </c>
      <c r="BC40" s="70"/>
      <c r="BD40" s="71"/>
      <c r="BE40" s="198">
        <f>SUM(F40)/25</f>
        <v>0.96</v>
      </c>
      <c r="BF40" s="61">
        <f t="shared" si="29"/>
        <v>3</v>
      </c>
      <c r="BG40" s="70"/>
      <c r="BH40" s="71"/>
      <c r="BI40" s="22"/>
      <c r="BJ40" s="22"/>
      <c r="BK40" s="22"/>
    </row>
    <row r="41" spans="1:63" ht="44.25" customHeight="1" thickBot="1" x14ac:dyDescent="0.3">
      <c r="A41" s="84" t="s">
        <v>59</v>
      </c>
      <c r="B41" s="147" t="s">
        <v>83</v>
      </c>
      <c r="C41" s="148"/>
      <c r="D41" s="246">
        <f>SUM(D42:D55)</f>
        <v>55</v>
      </c>
      <c r="E41" s="241">
        <f>SUM(E42:E55)</f>
        <v>1375</v>
      </c>
      <c r="F41" s="239">
        <f>SUM(F42:F55)</f>
        <v>655</v>
      </c>
      <c r="G41" s="240">
        <f>SUM(G42:G55)</f>
        <v>72</v>
      </c>
      <c r="H41" s="240">
        <f>SUM(H42:H55)</f>
        <v>558</v>
      </c>
      <c r="I41" s="240">
        <f t="shared" ref="I41:BD41" si="30">SUM(I42:I55)</f>
        <v>16</v>
      </c>
      <c r="J41" s="240">
        <f t="shared" si="30"/>
        <v>32</v>
      </c>
      <c r="K41" s="240">
        <f t="shared" si="30"/>
        <v>408</v>
      </c>
      <c r="L41" s="240">
        <f t="shared" si="30"/>
        <v>62</v>
      </c>
      <c r="M41" s="240">
        <f t="shared" si="30"/>
        <v>40</v>
      </c>
      <c r="N41" s="240">
        <f t="shared" si="30"/>
        <v>0</v>
      </c>
      <c r="O41" s="240">
        <f t="shared" si="30"/>
        <v>25</v>
      </c>
      <c r="P41" s="243">
        <f t="shared" si="30"/>
        <v>720</v>
      </c>
      <c r="Q41" s="259">
        <f t="shared" si="30"/>
        <v>0</v>
      </c>
      <c r="R41" s="240">
        <f t="shared" si="30"/>
        <v>0</v>
      </c>
      <c r="S41" s="240">
        <f t="shared" si="30"/>
        <v>0</v>
      </c>
      <c r="T41" s="260">
        <f t="shared" si="30"/>
        <v>0</v>
      </c>
      <c r="U41" s="239">
        <f t="shared" si="30"/>
        <v>0</v>
      </c>
      <c r="V41" s="240">
        <f t="shared" si="30"/>
        <v>240</v>
      </c>
      <c r="W41" s="240">
        <f t="shared" si="30"/>
        <v>0</v>
      </c>
      <c r="X41" s="243">
        <f t="shared" si="30"/>
        <v>0</v>
      </c>
      <c r="Y41" s="259">
        <f t="shared" si="30"/>
        <v>8</v>
      </c>
      <c r="Z41" s="240">
        <f t="shared" si="30"/>
        <v>180</v>
      </c>
      <c r="AA41" s="240">
        <f t="shared" si="30"/>
        <v>0</v>
      </c>
      <c r="AB41" s="260">
        <f t="shared" si="30"/>
        <v>22</v>
      </c>
      <c r="AC41" s="239">
        <f t="shared" si="30"/>
        <v>8</v>
      </c>
      <c r="AD41" s="240">
        <f t="shared" si="30"/>
        <v>18</v>
      </c>
      <c r="AE41" s="240">
        <f t="shared" si="30"/>
        <v>0</v>
      </c>
      <c r="AF41" s="243">
        <f t="shared" si="30"/>
        <v>49</v>
      </c>
      <c r="AG41" s="259">
        <f t="shared" si="30"/>
        <v>16</v>
      </c>
      <c r="AH41" s="240">
        <f t="shared" si="30"/>
        <v>32</v>
      </c>
      <c r="AI41" s="240">
        <f t="shared" si="30"/>
        <v>0</v>
      </c>
      <c r="AJ41" s="260">
        <f t="shared" si="30"/>
        <v>127</v>
      </c>
      <c r="AK41" s="239">
        <f t="shared" si="30"/>
        <v>8</v>
      </c>
      <c r="AL41" s="240">
        <f t="shared" si="30"/>
        <v>24</v>
      </c>
      <c r="AM41" s="240">
        <f t="shared" si="30"/>
        <v>0</v>
      </c>
      <c r="AN41" s="243">
        <f t="shared" si="30"/>
        <v>118</v>
      </c>
      <c r="AO41" s="259">
        <f t="shared" si="30"/>
        <v>24</v>
      </c>
      <c r="AP41" s="240">
        <f t="shared" si="30"/>
        <v>40</v>
      </c>
      <c r="AQ41" s="240">
        <f t="shared" si="30"/>
        <v>10</v>
      </c>
      <c r="AR41" s="260">
        <f t="shared" si="30"/>
        <v>242</v>
      </c>
      <c r="AS41" s="239">
        <f t="shared" si="30"/>
        <v>8</v>
      </c>
      <c r="AT41" s="240">
        <f t="shared" si="30"/>
        <v>24</v>
      </c>
      <c r="AU41" s="240">
        <f t="shared" si="30"/>
        <v>15</v>
      </c>
      <c r="AV41" s="243">
        <f t="shared" si="30"/>
        <v>162</v>
      </c>
      <c r="AW41" s="259">
        <f t="shared" si="30"/>
        <v>0</v>
      </c>
      <c r="AX41" s="240">
        <f t="shared" si="30"/>
        <v>10</v>
      </c>
      <c r="AY41" s="240">
        <f t="shared" si="30"/>
        <v>8</v>
      </c>
      <c r="AZ41" s="240">
        <f t="shared" si="30"/>
        <v>3</v>
      </c>
      <c r="BA41" s="240">
        <f t="shared" si="30"/>
        <v>7</v>
      </c>
      <c r="BB41" s="240">
        <f t="shared" si="30"/>
        <v>6</v>
      </c>
      <c r="BC41" s="240">
        <f t="shared" si="30"/>
        <v>13</v>
      </c>
      <c r="BD41" s="243">
        <f t="shared" si="30"/>
        <v>8</v>
      </c>
      <c r="BE41" s="242">
        <f t="shared" ref="BE41" si="31">SUM(BE42:BE55)</f>
        <v>27.880000000000003</v>
      </c>
      <c r="BF41" s="229">
        <f t="shared" ref="BF41" si="32">SUM(BF42:BF55)</f>
        <v>55</v>
      </c>
      <c r="BG41" s="229">
        <f t="shared" ref="BG41" si="33">SUM(BG42:BG55)</f>
        <v>0</v>
      </c>
      <c r="BH41" s="148">
        <f t="shared" ref="BH41" si="34">SUM(BH42:BH55)</f>
        <v>12</v>
      </c>
      <c r="BI41" s="22"/>
      <c r="BJ41" s="22"/>
      <c r="BK41" s="22"/>
    </row>
    <row r="42" spans="1:63" ht="35.25" customHeight="1" x14ac:dyDescent="0.25">
      <c r="A42" s="175" t="s">
        <v>10</v>
      </c>
      <c r="B42" s="192" t="s">
        <v>101</v>
      </c>
      <c r="C42" s="38" t="s">
        <v>72</v>
      </c>
      <c r="D42" s="248">
        <f t="shared" ref="D42:D53" si="35">SUM(AW42:BD42)</f>
        <v>2</v>
      </c>
      <c r="E42" s="245">
        <f t="shared" ref="E42:E53" si="36">SUM(F42,P42)</f>
        <v>50</v>
      </c>
      <c r="F42" s="41">
        <f t="shared" ref="F42:F53" si="37">SUM(G42:H42,O42)</f>
        <v>16</v>
      </c>
      <c r="G42" s="42">
        <f>SUM(Q42,U42,Y42,AC42,AG42,AK42,AO42,AS42)</f>
        <v>8</v>
      </c>
      <c r="H42" s="42">
        <f t="shared" ref="G42:H53" si="38">SUM(R42,V42,Z42,AD42,AH42,AL42,AP42,AT42)</f>
        <v>8</v>
      </c>
      <c r="I42" s="44"/>
      <c r="J42" s="44"/>
      <c r="K42" s="44"/>
      <c r="L42" s="44">
        <v>8</v>
      </c>
      <c r="M42" s="44"/>
      <c r="N42" s="44"/>
      <c r="O42" s="42">
        <f>SUM(S42,W42,AA42,AE42,AI42,AM42,AQ42,AU42)</f>
        <v>0</v>
      </c>
      <c r="P42" s="45">
        <f>SUM(T42,X42,AB42,AF42,AJ42,AN42,AR42,AV42)</f>
        <v>34</v>
      </c>
      <c r="Q42" s="54"/>
      <c r="R42" s="48"/>
      <c r="S42" s="48"/>
      <c r="T42" s="49"/>
      <c r="U42" s="56"/>
      <c r="V42" s="48"/>
      <c r="W42" s="48"/>
      <c r="X42" s="57"/>
      <c r="Y42" s="54"/>
      <c r="Z42" s="48"/>
      <c r="AA42" s="48"/>
      <c r="AB42" s="49"/>
      <c r="AC42" s="132">
        <v>8</v>
      </c>
      <c r="AD42" s="47">
        <v>8</v>
      </c>
      <c r="AE42" s="48">
        <v>0</v>
      </c>
      <c r="AF42" s="57">
        <v>34</v>
      </c>
      <c r="AG42" s="56"/>
      <c r="AH42" s="48"/>
      <c r="AI42" s="48"/>
      <c r="AJ42" s="57"/>
      <c r="AK42" s="54"/>
      <c r="AL42" s="48"/>
      <c r="AM42" s="48"/>
      <c r="AN42" s="49"/>
      <c r="AO42" s="56"/>
      <c r="AP42" s="48"/>
      <c r="AQ42" s="48"/>
      <c r="AR42" s="49"/>
      <c r="AS42" s="56"/>
      <c r="AT42" s="48"/>
      <c r="AU42" s="48"/>
      <c r="AV42" s="57"/>
      <c r="AW42" s="56"/>
      <c r="AX42" s="48"/>
      <c r="AY42" s="48"/>
      <c r="AZ42" s="48">
        <v>2</v>
      </c>
      <c r="BA42" s="48"/>
      <c r="BB42" s="48"/>
      <c r="BC42" s="48"/>
      <c r="BD42" s="57"/>
      <c r="BE42" s="197">
        <f>SUM(F42)/25</f>
        <v>0.64</v>
      </c>
      <c r="BF42" s="48">
        <f>SUM(AW42:BD42)</f>
        <v>2</v>
      </c>
      <c r="BG42" s="48"/>
      <c r="BH42" s="57"/>
      <c r="BI42" s="22"/>
      <c r="BJ42" s="22"/>
      <c r="BK42" s="22"/>
    </row>
    <row r="43" spans="1:63" ht="35.25" customHeight="1" x14ac:dyDescent="0.25">
      <c r="A43" s="176" t="s">
        <v>9</v>
      </c>
      <c r="B43" s="91" t="s">
        <v>98</v>
      </c>
      <c r="C43" s="92" t="s">
        <v>136</v>
      </c>
      <c r="D43" s="93">
        <f t="shared" si="35"/>
        <v>2</v>
      </c>
      <c r="E43" s="161">
        <f t="shared" si="36"/>
        <v>50</v>
      </c>
      <c r="F43" s="95">
        <f t="shared" si="37"/>
        <v>8</v>
      </c>
      <c r="G43" s="96">
        <f t="shared" si="38"/>
        <v>0</v>
      </c>
      <c r="H43" s="96">
        <f t="shared" si="38"/>
        <v>8</v>
      </c>
      <c r="I43" s="97"/>
      <c r="J43" s="97"/>
      <c r="K43" s="97"/>
      <c r="L43" s="97">
        <v>8</v>
      </c>
      <c r="M43" s="97"/>
      <c r="N43" s="97"/>
      <c r="O43" s="96">
        <f t="shared" ref="O43:P53" si="39">SUM(S43,W43,AA43,AE43,AI43,AM43,AQ43,AU43)</f>
        <v>0</v>
      </c>
      <c r="P43" s="98">
        <f t="shared" si="39"/>
        <v>42</v>
      </c>
      <c r="Q43" s="63"/>
      <c r="R43" s="61"/>
      <c r="S43" s="61"/>
      <c r="T43" s="64"/>
      <c r="U43" s="60"/>
      <c r="V43" s="61"/>
      <c r="W43" s="61"/>
      <c r="X43" s="62"/>
      <c r="Y43" s="63"/>
      <c r="Z43" s="61"/>
      <c r="AA43" s="61"/>
      <c r="AB43" s="64"/>
      <c r="AC43" s="111"/>
      <c r="AD43" s="99"/>
      <c r="AE43" s="61"/>
      <c r="AF43" s="62"/>
      <c r="AG43" s="111"/>
      <c r="AH43" s="99">
        <v>8</v>
      </c>
      <c r="AI43" s="61">
        <v>0</v>
      </c>
      <c r="AJ43" s="62">
        <v>42</v>
      </c>
      <c r="AK43" s="63"/>
      <c r="AL43" s="61"/>
      <c r="AM43" s="61"/>
      <c r="AN43" s="64"/>
      <c r="AO43" s="60"/>
      <c r="AP43" s="61"/>
      <c r="AQ43" s="61"/>
      <c r="AR43" s="64"/>
      <c r="AS43" s="60"/>
      <c r="AT43" s="61"/>
      <c r="AU43" s="61"/>
      <c r="AV43" s="62"/>
      <c r="AW43" s="60"/>
      <c r="AX43" s="61"/>
      <c r="AY43" s="61"/>
      <c r="AZ43" s="61"/>
      <c r="BA43" s="61">
        <v>2</v>
      </c>
      <c r="BB43" s="61"/>
      <c r="BC43" s="61"/>
      <c r="BD43" s="62"/>
      <c r="BE43" s="198">
        <f t="shared" ref="BE43:BE53" si="40">SUM(F43)/25</f>
        <v>0.32</v>
      </c>
      <c r="BF43" s="48">
        <f t="shared" ref="BF43:BF54" si="41">SUM(AW43:BD43)</f>
        <v>2</v>
      </c>
      <c r="BG43" s="61"/>
      <c r="BH43" s="62"/>
      <c r="BI43" s="22"/>
      <c r="BJ43" s="22"/>
      <c r="BK43" s="22"/>
    </row>
    <row r="44" spans="1:63" ht="35.25" customHeight="1" x14ac:dyDescent="0.25">
      <c r="A44" s="176" t="s">
        <v>8</v>
      </c>
      <c r="B44" s="91" t="s">
        <v>119</v>
      </c>
      <c r="C44" s="92" t="s">
        <v>135</v>
      </c>
      <c r="D44" s="93">
        <f t="shared" si="35"/>
        <v>1</v>
      </c>
      <c r="E44" s="161">
        <f t="shared" si="36"/>
        <v>25</v>
      </c>
      <c r="F44" s="95">
        <f t="shared" si="37"/>
        <v>10</v>
      </c>
      <c r="G44" s="96">
        <f t="shared" si="38"/>
        <v>0</v>
      </c>
      <c r="H44" s="96">
        <f t="shared" si="38"/>
        <v>10</v>
      </c>
      <c r="I44" s="97"/>
      <c r="J44" s="97"/>
      <c r="K44" s="97"/>
      <c r="L44" s="97">
        <v>10</v>
      </c>
      <c r="M44" s="97"/>
      <c r="N44" s="97"/>
      <c r="O44" s="96">
        <f t="shared" si="39"/>
        <v>0</v>
      </c>
      <c r="P44" s="98">
        <f t="shared" si="39"/>
        <v>15</v>
      </c>
      <c r="Q44" s="63"/>
      <c r="R44" s="61"/>
      <c r="S44" s="61"/>
      <c r="T44" s="64"/>
      <c r="U44" s="60"/>
      <c r="V44" s="61"/>
      <c r="W44" s="61"/>
      <c r="X44" s="62"/>
      <c r="Y44" s="63"/>
      <c r="Z44" s="61"/>
      <c r="AA44" s="61"/>
      <c r="AB44" s="64"/>
      <c r="AC44" s="111"/>
      <c r="AD44" s="99">
        <v>10</v>
      </c>
      <c r="AE44" s="61"/>
      <c r="AF44" s="62">
        <v>15</v>
      </c>
      <c r="AG44" s="111"/>
      <c r="AH44" s="99"/>
      <c r="AI44" s="61"/>
      <c r="AJ44" s="62"/>
      <c r="AK44" s="63"/>
      <c r="AL44" s="61"/>
      <c r="AM44" s="61"/>
      <c r="AN44" s="64"/>
      <c r="AO44" s="60"/>
      <c r="AP44" s="61"/>
      <c r="AQ44" s="61"/>
      <c r="AR44" s="64"/>
      <c r="AS44" s="60"/>
      <c r="AT44" s="61"/>
      <c r="AU44" s="61"/>
      <c r="AV44" s="62"/>
      <c r="AW44" s="60"/>
      <c r="AX44" s="61"/>
      <c r="AY44" s="61"/>
      <c r="AZ44" s="61">
        <v>1</v>
      </c>
      <c r="BA44" s="61"/>
      <c r="BB44" s="61"/>
      <c r="BC44" s="61"/>
      <c r="BD44" s="62"/>
      <c r="BE44" s="198">
        <v>1</v>
      </c>
      <c r="BF44" s="48">
        <f t="shared" si="41"/>
        <v>1</v>
      </c>
      <c r="BG44" s="61"/>
      <c r="BH44" s="62"/>
      <c r="BI44" s="22"/>
      <c r="BJ44" s="22"/>
      <c r="BK44" s="22"/>
    </row>
    <row r="45" spans="1:63" ht="35.25" customHeight="1" x14ac:dyDescent="0.25">
      <c r="A45" s="176" t="s">
        <v>7</v>
      </c>
      <c r="B45" s="91" t="s">
        <v>62</v>
      </c>
      <c r="C45" s="92" t="s">
        <v>161</v>
      </c>
      <c r="D45" s="93">
        <f t="shared" si="35"/>
        <v>2</v>
      </c>
      <c r="E45" s="161">
        <f t="shared" si="36"/>
        <v>50</v>
      </c>
      <c r="F45" s="95">
        <f t="shared" si="37"/>
        <v>16</v>
      </c>
      <c r="G45" s="96">
        <f t="shared" si="38"/>
        <v>8</v>
      </c>
      <c r="H45" s="96">
        <f t="shared" si="38"/>
        <v>8</v>
      </c>
      <c r="I45" s="97">
        <v>8</v>
      </c>
      <c r="J45" s="97"/>
      <c r="K45" s="97"/>
      <c r="L45" s="97"/>
      <c r="M45" s="97"/>
      <c r="N45" s="97"/>
      <c r="O45" s="96">
        <f t="shared" si="39"/>
        <v>0</v>
      </c>
      <c r="P45" s="98">
        <f t="shared" si="39"/>
        <v>34</v>
      </c>
      <c r="Q45" s="63"/>
      <c r="R45" s="61"/>
      <c r="S45" s="61"/>
      <c r="T45" s="64"/>
      <c r="U45" s="60"/>
      <c r="V45" s="61"/>
      <c r="W45" s="61"/>
      <c r="X45" s="62"/>
      <c r="Y45" s="63"/>
      <c r="Z45" s="61"/>
      <c r="AA45" s="61"/>
      <c r="AB45" s="64"/>
      <c r="AC45" s="111"/>
      <c r="AD45" s="99"/>
      <c r="AE45" s="61"/>
      <c r="AF45" s="62"/>
      <c r="AG45" s="111"/>
      <c r="AH45" s="99"/>
      <c r="AI45" s="61"/>
      <c r="AJ45" s="62"/>
      <c r="AK45" s="110">
        <v>8</v>
      </c>
      <c r="AL45" s="99">
        <v>8</v>
      </c>
      <c r="AM45" s="61">
        <v>0</v>
      </c>
      <c r="AN45" s="64">
        <v>34</v>
      </c>
      <c r="AO45" s="60"/>
      <c r="AP45" s="61"/>
      <c r="AQ45" s="61"/>
      <c r="AR45" s="64"/>
      <c r="AS45" s="60"/>
      <c r="AT45" s="61"/>
      <c r="AU45" s="61"/>
      <c r="AV45" s="62"/>
      <c r="AW45" s="60"/>
      <c r="AX45" s="61"/>
      <c r="AY45" s="61"/>
      <c r="AZ45" s="61"/>
      <c r="BA45" s="61"/>
      <c r="BB45" s="61">
        <v>2</v>
      </c>
      <c r="BC45" s="61"/>
      <c r="BD45" s="62"/>
      <c r="BE45" s="198">
        <f t="shared" si="40"/>
        <v>0.64</v>
      </c>
      <c r="BF45" s="48">
        <f t="shared" si="41"/>
        <v>2</v>
      </c>
      <c r="BG45" s="61"/>
      <c r="BH45" s="62"/>
      <c r="BI45" s="22"/>
      <c r="BJ45" s="22"/>
      <c r="BK45" s="22"/>
    </row>
    <row r="46" spans="1:63" ht="35.25" customHeight="1" x14ac:dyDescent="0.25">
      <c r="A46" s="175" t="s">
        <v>6</v>
      </c>
      <c r="B46" s="91" t="s">
        <v>170</v>
      </c>
      <c r="C46" s="92" t="s">
        <v>74</v>
      </c>
      <c r="D46" s="93">
        <f t="shared" si="35"/>
        <v>5</v>
      </c>
      <c r="E46" s="161">
        <f t="shared" si="36"/>
        <v>125</v>
      </c>
      <c r="F46" s="95">
        <f t="shared" si="37"/>
        <v>24</v>
      </c>
      <c r="G46" s="96">
        <f t="shared" si="38"/>
        <v>8</v>
      </c>
      <c r="H46" s="96">
        <f t="shared" si="38"/>
        <v>16</v>
      </c>
      <c r="I46" s="97"/>
      <c r="J46" s="97">
        <v>16</v>
      </c>
      <c r="K46" s="97"/>
      <c r="L46" s="97"/>
      <c r="M46" s="97"/>
      <c r="N46" s="97"/>
      <c r="O46" s="96">
        <f t="shared" si="39"/>
        <v>0</v>
      </c>
      <c r="P46" s="98">
        <f t="shared" si="39"/>
        <v>101</v>
      </c>
      <c r="Q46" s="63"/>
      <c r="R46" s="61"/>
      <c r="S46" s="61"/>
      <c r="T46" s="64"/>
      <c r="U46" s="60"/>
      <c r="V46" s="61"/>
      <c r="W46" s="61"/>
      <c r="X46" s="62"/>
      <c r="Y46" s="63"/>
      <c r="Z46" s="61"/>
      <c r="AA46" s="61"/>
      <c r="AB46" s="64"/>
      <c r="AC46" s="111"/>
      <c r="AD46" s="99"/>
      <c r="AE46" s="61"/>
      <c r="AF46" s="62"/>
      <c r="AG46" s="111"/>
      <c r="AH46" s="99"/>
      <c r="AI46" s="61"/>
      <c r="AJ46" s="62"/>
      <c r="AK46" s="63"/>
      <c r="AL46" s="61"/>
      <c r="AM46" s="61"/>
      <c r="AN46" s="64"/>
      <c r="AO46" s="111">
        <v>8</v>
      </c>
      <c r="AP46" s="99">
        <v>16</v>
      </c>
      <c r="AQ46" s="61">
        <v>0</v>
      </c>
      <c r="AR46" s="64">
        <v>101</v>
      </c>
      <c r="AS46" s="60"/>
      <c r="AT46" s="61"/>
      <c r="AU46" s="61"/>
      <c r="AV46" s="62"/>
      <c r="AW46" s="60"/>
      <c r="AX46" s="61"/>
      <c r="AY46" s="61"/>
      <c r="AZ46" s="61"/>
      <c r="BA46" s="61"/>
      <c r="BB46" s="61"/>
      <c r="BC46" s="61">
        <v>5</v>
      </c>
      <c r="BD46" s="62"/>
      <c r="BE46" s="198">
        <f t="shared" si="40"/>
        <v>0.96</v>
      </c>
      <c r="BF46" s="48">
        <f t="shared" si="41"/>
        <v>5</v>
      </c>
      <c r="BG46" s="61"/>
      <c r="BH46" s="62"/>
      <c r="BI46" s="22"/>
      <c r="BJ46" s="22"/>
      <c r="BK46" s="22"/>
    </row>
    <row r="47" spans="1:63" ht="35.25" customHeight="1" x14ac:dyDescent="0.25">
      <c r="A47" s="176" t="s">
        <v>5</v>
      </c>
      <c r="B47" s="91" t="s">
        <v>110</v>
      </c>
      <c r="C47" s="92" t="s">
        <v>142</v>
      </c>
      <c r="D47" s="93">
        <f t="shared" si="35"/>
        <v>2</v>
      </c>
      <c r="E47" s="161">
        <f t="shared" si="36"/>
        <v>50</v>
      </c>
      <c r="F47" s="95">
        <f t="shared" si="37"/>
        <v>16</v>
      </c>
      <c r="G47" s="96">
        <f t="shared" si="38"/>
        <v>8</v>
      </c>
      <c r="H47" s="96">
        <f t="shared" si="38"/>
        <v>8</v>
      </c>
      <c r="I47" s="97"/>
      <c r="J47" s="97"/>
      <c r="K47" s="97"/>
      <c r="L47" s="97">
        <v>8</v>
      </c>
      <c r="M47" s="97"/>
      <c r="N47" s="97"/>
      <c r="O47" s="96">
        <f t="shared" si="39"/>
        <v>0</v>
      </c>
      <c r="P47" s="98">
        <f t="shared" si="39"/>
        <v>34</v>
      </c>
      <c r="Q47" s="63"/>
      <c r="R47" s="61"/>
      <c r="S47" s="61"/>
      <c r="T47" s="64"/>
      <c r="U47" s="60"/>
      <c r="V47" s="61"/>
      <c r="W47" s="61"/>
      <c r="X47" s="62"/>
      <c r="Y47" s="63"/>
      <c r="Z47" s="61"/>
      <c r="AA47" s="61"/>
      <c r="AB47" s="64"/>
      <c r="AC47" s="111"/>
      <c r="AD47" s="99"/>
      <c r="AE47" s="61"/>
      <c r="AF47" s="62"/>
      <c r="AG47" s="111"/>
      <c r="AH47" s="99"/>
      <c r="AI47" s="61"/>
      <c r="AJ47" s="62"/>
      <c r="AK47" s="63"/>
      <c r="AL47" s="61"/>
      <c r="AM47" s="61"/>
      <c r="AN47" s="64"/>
      <c r="AO47" s="60"/>
      <c r="AP47" s="61"/>
      <c r="AQ47" s="61"/>
      <c r="AR47" s="64"/>
      <c r="AS47" s="111">
        <v>8</v>
      </c>
      <c r="AT47" s="99">
        <v>8</v>
      </c>
      <c r="AU47" s="61">
        <v>0</v>
      </c>
      <c r="AV47" s="62">
        <v>34</v>
      </c>
      <c r="AW47" s="60"/>
      <c r="AX47" s="61"/>
      <c r="AY47" s="61"/>
      <c r="AZ47" s="61"/>
      <c r="BA47" s="61"/>
      <c r="BB47" s="61"/>
      <c r="BC47" s="61"/>
      <c r="BD47" s="62">
        <v>2</v>
      </c>
      <c r="BE47" s="198">
        <f t="shared" si="40"/>
        <v>0.64</v>
      </c>
      <c r="BF47" s="48">
        <f t="shared" si="41"/>
        <v>2</v>
      </c>
      <c r="BG47" s="61"/>
      <c r="BH47" s="62"/>
      <c r="BI47" s="22"/>
      <c r="BJ47" s="22"/>
      <c r="BK47" s="22"/>
    </row>
    <row r="48" spans="1:63" ht="35.25" customHeight="1" x14ac:dyDescent="0.25">
      <c r="A48" s="176" t="s">
        <v>20</v>
      </c>
      <c r="B48" s="91" t="s">
        <v>105</v>
      </c>
      <c r="C48" s="92" t="s">
        <v>74</v>
      </c>
      <c r="D48" s="93">
        <f t="shared" si="35"/>
        <v>3</v>
      </c>
      <c r="E48" s="161">
        <f t="shared" si="36"/>
        <v>75</v>
      </c>
      <c r="F48" s="95">
        <f t="shared" si="37"/>
        <v>24</v>
      </c>
      <c r="G48" s="96">
        <f t="shared" si="38"/>
        <v>16</v>
      </c>
      <c r="H48" s="96">
        <f t="shared" si="38"/>
        <v>8</v>
      </c>
      <c r="I48" s="97">
        <v>8</v>
      </c>
      <c r="J48" s="97"/>
      <c r="K48" s="97"/>
      <c r="L48" s="97"/>
      <c r="M48" s="97"/>
      <c r="N48" s="97"/>
      <c r="O48" s="96">
        <f t="shared" si="39"/>
        <v>0</v>
      </c>
      <c r="P48" s="98">
        <f t="shared" si="39"/>
        <v>51</v>
      </c>
      <c r="Q48" s="63"/>
      <c r="R48" s="61"/>
      <c r="S48" s="61"/>
      <c r="T48" s="64"/>
      <c r="U48" s="60"/>
      <c r="V48" s="61"/>
      <c r="W48" s="61"/>
      <c r="X48" s="62"/>
      <c r="Y48" s="63"/>
      <c r="Z48" s="61"/>
      <c r="AA48" s="61"/>
      <c r="AB48" s="64"/>
      <c r="AC48" s="111"/>
      <c r="AD48" s="99"/>
      <c r="AE48" s="61"/>
      <c r="AF48" s="62"/>
      <c r="AG48" s="111"/>
      <c r="AH48" s="99"/>
      <c r="AI48" s="61"/>
      <c r="AJ48" s="62"/>
      <c r="AK48" s="110"/>
      <c r="AL48" s="99"/>
      <c r="AM48" s="61"/>
      <c r="AN48" s="64"/>
      <c r="AO48" s="111">
        <v>16</v>
      </c>
      <c r="AP48" s="99">
        <v>8</v>
      </c>
      <c r="AQ48" s="61">
        <v>0</v>
      </c>
      <c r="AR48" s="64">
        <v>51</v>
      </c>
      <c r="AS48" s="111"/>
      <c r="AT48" s="99"/>
      <c r="AU48" s="61"/>
      <c r="AV48" s="62"/>
      <c r="AW48" s="60"/>
      <c r="AX48" s="61"/>
      <c r="AY48" s="61"/>
      <c r="AZ48" s="61"/>
      <c r="BA48" s="61"/>
      <c r="BB48" s="61"/>
      <c r="BC48" s="61">
        <v>3</v>
      </c>
      <c r="BD48" s="62"/>
      <c r="BE48" s="198">
        <f t="shared" si="40"/>
        <v>0.96</v>
      </c>
      <c r="BF48" s="48">
        <f t="shared" si="41"/>
        <v>3</v>
      </c>
      <c r="BG48" s="61"/>
      <c r="BH48" s="62"/>
      <c r="BI48" s="22"/>
      <c r="BJ48" s="22"/>
      <c r="BK48" s="22"/>
    </row>
    <row r="49" spans="1:162" ht="35.25" customHeight="1" x14ac:dyDescent="0.25">
      <c r="A49" s="176" t="s">
        <v>21</v>
      </c>
      <c r="B49" s="91" t="s">
        <v>96</v>
      </c>
      <c r="C49" s="92" t="s">
        <v>136</v>
      </c>
      <c r="D49" s="93">
        <f>SUM(AW49:BD49)</f>
        <v>2</v>
      </c>
      <c r="E49" s="161">
        <f>SUM(F49,P49)</f>
        <v>50</v>
      </c>
      <c r="F49" s="95">
        <f>SUM(G49:H49,O49)</f>
        <v>16</v>
      </c>
      <c r="G49" s="96">
        <f>SUM(Q49,U49,Y49,AC49,AG49,AK49,AO49,AS49)</f>
        <v>8</v>
      </c>
      <c r="H49" s="96">
        <f>SUM(R49,V49,Z49,AD49,AH49,AL49,AP49,AT49)</f>
        <v>8</v>
      </c>
      <c r="I49" s="97"/>
      <c r="J49" s="97">
        <v>8</v>
      </c>
      <c r="K49" s="97"/>
      <c r="L49" s="97"/>
      <c r="M49" s="97"/>
      <c r="N49" s="97"/>
      <c r="O49" s="96">
        <f>SUM(S49,W49,AA49,AE49,AI49,AM49,AQ49,AU49)</f>
        <v>0</v>
      </c>
      <c r="P49" s="98">
        <f>SUM(T49,X49,AB49,AF49,AJ49,AN49,AR49,AV49)</f>
        <v>34</v>
      </c>
      <c r="Q49" s="63"/>
      <c r="R49" s="61"/>
      <c r="S49" s="61"/>
      <c r="T49" s="64"/>
      <c r="U49" s="111"/>
      <c r="V49" s="99"/>
      <c r="W49" s="61"/>
      <c r="X49" s="62"/>
      <c r="Y49" s="110"/>
      <c r="Z49" s="99"/>
      <c r="AA49" s="61"/>
      <c r="AB49" s="64"/>
      <c r="AC49" s="60"/>
      <c r="AD49" s="61"/>
      <c r="AE49" s="61"/>
      <c r="AF49" s="62"/>
      <c r="AG49" s="111">
        <v>8</v>
      </c>
      <c r="AH49" s="99">
        <v>8</v>
      </c>
      <c r="AI49" s="61">
        <v>0</v>
      </c>
      <c r="AJ49" s="62">
        <v>34</v>
      </c>
      <c r="AK49" s="63"/>
      <c r="AL49" s="61"/>
      <c r="AM49" s="61"/>
      <c r="AN49" s="64"/>
      <c r="AO49" s="60"/>
      <c r="AP49" s="61"/>
      <c r="AQ49" s="61"/>
      <c r="AR49" s="64"/>
      <c r="AS49" s="60"/>
      <c r="AT49" s="61"/>
      <c r="AU49" s="61"/>
      <c r="AV49" s="62"/>
      <c r="AW49" s="60"/>
      <c r="AX49" s="61"/>
      <c r="AY49" s="61"/>
      <c r="AZ49" s="61"/>
      <c r="BA49" s="61">
        <v>2</v>
      </c>
      <c r="BB49" s="61"/>
      <c r="BC49" s="61"/>
      <c r="BD49" s="62"/>
      <c r="BE49" s="198">
        <f t="shared" si="40"/>
        <v>0.64</v>
      </c>
      <c r="BF49" s="48">
        <f t="shared" si="41"/>
        <v>2</v>
      </c>
      <c r="BG49" s="61"/>
      <c r="BH49" s="62"/>
      <c r="BI49" s="22"/>
      <c r="BJ49" s="22"/>
      <c r="BK49" s="22"/>
    </row>
    <row r="50" spans="1:162" ht="35.25" customHeight="1" x14ac:dyDescent="0.25">
      <c r="A50" s="175" t="s">
        <v>22</v>
      </c>
      <c r="B50" s="162" t="s">
        <v>81</v>
      </c>
      <c r="C50" s="101" t="s">
        <v>161</v>
      </c>
      <c r="D50" s="93">
        <f t="shared" si="35"/>
        <v>3</v>
      </c>
      <c r="E50" s="161">
        <f t="shared" si="36"/>
        <v>75</v>
      </c>
      <c r="F50" s="95">
        <f t="shared" si="37"/>
        <v>8</v>
      </c>
      <c r="G50" s="96">
        <f t="shared" si="38"/>
        <v>0</v>
      </c>
      <c r="H50" s="96">
        <f t="shared" si="38"/>
        <v>8</v>
      </c>
      <c r="I50" s="97"/>
      <c r="J50" s="97">
        <v>8</v>
      </c>
      <c r="K50" s="97"/>
      <c r="L50" s="97"/>
      <c r="M50" s="97"/>
      <c r="N50" s="97"/>
      <c r="O50" s="96">
        <f t="shared" si="39"/>
        <v>0</v>
      </c>
      <c r="P50" s="98">
        <f t="shared" si="39"/>
        <v>67</v>
      </c>
      <c r="Q50" s="63"/>
      <c r="R50" s="61"/>
      <c r="S50" s="61"/>
      <c r="T50" s="64"/>
      <c r="U50" s="60"/>
      <c r="V50" s="61"/>
      <c r="W50" s="61"/>
      <c r="X50" s="62"/>
      <c r="Y50" s="63"/>
      <c r="Z50" s="61"/>
      <c r="AA50" s="61"/>
      <c r="AB50" s="64"/>
      <c r="AC50" s="111"/>
      <c r="AD50" s="99"/>
      <c r="AE50" s="61"/>
      <c r="AF50" s="62"/>
      <c r="AG50" s="111"/>
      <c r="AH50" s="99"/>
      <c r="AI50" s="61"/>
      <c r="AJ50" s="62"/>
      <c r="AK50" s="110"/>
      <c r="AL50" s="99">
        <v>8</v>
      </c>
      <c r="AM50" s="61">
        <v>0</v>
      </c>
      <c r="AN50" s="64">
        <v>67</v>
      </c>
      <c r="AO50" s="60"/>
      <c r="AP50" s="61"/>
      <c r="AQ50" s="61"/>
      <c r="AR50" s="64"/>
      <c r="AS50" s="111"/>
      <c r="AT50" s="99"/>
      <c r="AU50" s="61"/>
      <c r="AV50" s="62"/>
      <c r="AW50" s="60"/>
      <c r="AX50" s="61"/>
      <c r="AY50" s="61"/>
      <c r="AZ50" s="61"/>
      <c r="BA50" s="61"/>
      <c r="BB50" s="61">
        <v>3</v>
      </c>
      <c r="BC50" s="61"/>
      <c r="BD50" s="62"/>
      <c r="BE50" s="198">
        <f t="shared" si="40"/>
        <v>0.32</v>
      </c>
      <c r="BF50" s="48">
        <f t="shared" si="41"/>
        <v>3</v>
      </c>
      <c r="BG50" s="61"/>
      <c r="BH50" s="62"/>
      <c r="BI50" s="22"/>
      <c r="BJ50" s="22"/>
      <c r="BK50" s="22"/>
    </row>
    <row r="51" spans="1:162" ht="35.25" customHeight="1" x14ac:dyDescent="0.25">
      <c r="A51" s="176" t="s">
        <v>23</v>
      </c>
      <c r="B51" s="192" t="s">
        <v>111</v>
      </c>
      <c r="C51" s="92" t="s">
        <v>133</v>
      </c>
      <c r="D51" s="93">
        <f t="shared" si="35"/>
        <v>2</v>
      </c>
      <c r="E51" s="161">
        <f t="shared" si="36"/>
        <v>50</v>
      </c>
      <c r="F51" s="95">
        <f t="shared" si="37"/>
        <v>28</v>
      </c>
      <c r="G51" s="96">
        <f t="shared" si="38"/>
        <v>8</v>
      </c>
      <c r="H51" s="96">
        <f t="shared" si="38"/>
        <v>20</v>
      </c>
      <c r="I51" s="97"/>
      <c r="J51" s="97"/>
      <c r="K51" s="97"/>
      <c r="L51" s="97">
        <v>20</v>
      </c>
      <c r="M51" s="97"/>
      <c r="N51" s="97"/>
      <c r="O51" s="96">
        <f t="shared" si="39"/>
        <v>0</v>
      </c>
      <c r="P51" s="98">
        <f t="shared" si="39"/>
        <v>22</v>
      </c>
      <c r="Q51" s="63"/>
      <c r="R51" s="61"/>
      <c r="S51" s="61"/>
      <c r="T51" s="64"/>
      <c r="U51" s="60"/>
      <c r="V51" s="61"/>
      <c r="W51" s="61"/>
      <c r="X51" s="62"/>
      <c r="Y51" s="110">
        <v>8</v>
      </c>
      <c r="Z51" s="99">
        <v>20</v>
      </c>
      <c r="AA51" s="61">
        <v>0</v>
      </c>
      <c r="AB51" s="64">
        <v>22</v>
      </c>
      <c r="AC51" s="111"/>
      <c r="AD51" s="99"/>
      <c r="AE51" s="61"/>
      <c r="AF51" s="62"/>
      <c r="AG51" s="111"/>
      <c r="AH51" s="99"/>
      <c r="AI51" s="61"/>
      <c r="AJ51" s="62"/>
      <c r="AK51" s="110"/>
      <c r="AL51" s="99"/>
      <c r="AM51" s="61"/>
      <c r="AN51" s="64"/>
      <c r="AO51" s="111"/>
      <c r="AP51" s="99"/>
      <c r="AQ51" s="61"/>
      <c r="AR51" s="64"/>
      <c r="AS51" s="111"/>
      <c r="AT51" s="99"/>
      <c r="AU51" s="61"/>
      <c r="AV51" s="62"/>
      <c r="AW51" s="60"/>
      <c r="AX51" s="61"/>
      <c r="AY51" s="61">
        <v>2</v>
      </c>
      <c r="AZ51" s="61"/>
      <c r="BA51" s="61"/>
      <c r="BB51" s="61"/>
      <c r="BC51" s="61"/>
      <c r="BD51" s="62"/>
      <c r="BE51" s="198">
        <f t="shared" si="40"/>
        <v>1.1200000000000001</v>
      </c>
      <c r="BF51" s="48">
        <f t="shared" si="41"/>
        <v>2</v>
      </c>
      <c r="BG51" s="61"/>
      <c r="BH51" s="62"/>
      <c r="BI51" s="22"/>
      <c r="BJ51" s="22"/>
      <c r="BK51" s="22"/>
    </row>
    <row r="52" spans="1:162" ht="35.25" customHeight="1" x14ac:dyDescent="0.25">
      <c r="A52" s="176" t="s">
        <v>24</v>
      </c>
      <c r="B52" s="91" t="s">
        <v>130</v>
      </c>
      <c r="C52" s="92" t="s">
        <v>136</v>
      </c>
      <c r="D52" s="93">
        <f>SUM(AW52:BD52)</f>
        <v>1</v>
      </c>
      <c r="E52" s="161">
        <f>SUM(F52,P52)</f>
        <v>25</v>
      </c>
      <c r="F52" s="95">
        <f>SUM(G52:H52,O52)</f>
        <v>8</v>
      </c>
      <c r="G52" s="96">
        <f>SUM(Q52,U52,Y52,AC52,AG52,AK52,AO52,AS52)</f>
        <v>0</v>
      </c>
      <c r="H52" s="96">
        <f>SUM(R52,V52,Z52,AD52,AH52,AL52,AP52,AT52)</f>
        <v>8</v>
      </c>
      <c r="I52" s="97"/>
      <c r="J52" s="97"/>
      <c r="K52" s="97">
        <v>8</v>
      </c>
      <c r="L52" s="97"/>
      <c r="M52" s="97"/>
      <c r="N52" s="97"/>
      <c r="O52" s="96">
        <f>SUM(S52,W52,AA52,AE52,AI52,AM52,AQ52,AU52)</f>
        <v>0</v>
      </c>
      <c r="P52" s="98">
        <f>SUM(T52,X52,AB52,AF52,AJ52,AN52,AR52,AV52)</f>
        <v>17</v>
      </c>
      <c r="Q52" s="63"/>
      <c r="R52" s="61"/>
      <c r="S52" s="61"/>
      <c r="T52" s="64"/>
      <c r="U52" s="60"/>
      <c r="V52" s="61"/>
      <c r="W52" s="61"/>
      <c r="X52" s="62"/>
      <c r="Y52" s="63"/>
      <c r="Z52" s="61"/>
      <c r="AA52" s="61"/>
      <c r="AB52" s="64"/>
      <c r="AC52" s="111"/>
      <c r="AD52" s="61"/>
      <c r="AE52" s="61"/>
      <c r="AF52" s="62"/>
      <c r="AG52" s="111"/>
      <c r="AH52" s="99">
        <v>8</v>
      </c>
      <c r="AI52" s="61">
        <v>0</v>
      </c>
      <c r="AJ52" s="62">
        <v>17</v>
      </c>
      <c r="AK52" s="63"/>
      <c r="AL52" s="61"/>
      <c r="AM52" s="61"/>
      <c r="AN52" s="64"/>
      <c r="AO52" s="60"/>
      <c r="AP52" s="61"/>
      <c r="AQ52" s="61"/>
      <c r="AR52" s="64"/>
      <c r="AS52" s="60"/>
      <c r="AT52" s="61"/>
      <c r="AU52" s="61"/>
      <c r="AV52" s="62"/>
      <c r="AW52" s="60"/>
      <c r="AX52" s="61"/>
      <c r="AY52" s="61"/>
      <c r="AZ52" s="61"/>
      <c r="BA52" s="61">
        <v>1</v>
      </c>
      <c r="BB52" s="61"/>
      <c r="BC52" s="61"/>
      <c r="BD52" s="62"/>
      <c r="BE52" s="198">
        <v>1</v>
      </c>
      <c r="BF52" s="48">
        <f t="shared" si="41"/>
        <v>1</v>
      </c>
      <c r="BG52" s="61"/>
      <c r="BH52" s="62"/>
      <c r="BI52" s="22"/>
      <c r="BJ52" s="22"/>
      <c r="BK52" s="22"/>
    </row>
    <row r="53" spans="1:162" ht="35.25" customHeight="1" x14ac:dyDescent="0.25">
      <c r="A53" s="176" t="s">
        <v>25</v>
      </c>
      <c r="B53" s="91" t="s">
        <v>64</v>
      </c>
      <c r="C53" s="244" t="s">
        <v>136</v>
      </c>
      <c r="D53" s="93">
        <f t="shared" si="35"/>
        <v>2</v>
      </c>
      <c r="E53" s="161">
        <f t="shared" si="36"/>
        <v>50</v>
      </c>
      <c r="F53" s="95">
        <f t="shared" si="37"/>
        <v>16</v>
      </c>
      <c r="G53" s="96">
        <f t="shared" si="38"/>
        <v>8</v>
      </c>
      <c r="H53" s="96">
        <f t="shared" si="38"/>
        <v>8</v>
      </c>
      <c r="I53" s="97"/>
      <c r="J53" s="97"/>
      <c r="K53" s="97"/>
      <c r="L53" s="97">
        <v>8</v>
      </c>
      <c r="M53" s="97"/>
      <c r="N53" s="97"/>
      <c r="O53" s="96">
        <f t="shared" si="39"/>
        <v>0</v>
      </c>
      <c r="P53" s="98">
        <f t="shared" si="39"/>
        <v>34</v>
      </c>
      <c r="Q53" s="63"/>
      <c r="R53" s="61"/>
      <c r="S53" s="61"/>
      <c r="T53" s="64"/>
      <c r="U53" s="60"/>
      <c r="V53" s="61"/>
      <c r="W53" s="61"/>
      <c r="X53" s="62"/>
      <c r="Y53" s="63"/>
      <c r="Z53" s="61"/>
      <c r="AA53" s="61"/>
      <c r="AB53" s="64"/>
      <c r="AC53" s="111"/>
      <c r="AD53" s="61"/>
      <c r="AE53" s="61"/>
      <c r="AF53" s="62"/>
      <c r="AG53" s="110">
        <v>8</v>
      </c>
      <c r="AH53" s="99">
        <v>8</v>
      </c>
      <c r="AI53" s="61">
        <v>0</v>
      </c>
      <c r="AJ53" s="62">
        <v>34</v>
      </c>
      <c r="AK53" s="111"/>
      <c r="AL53" s="99"/>
      <c r="AM53" s="61"/>
      <c r="AN53" s="64"/>
      <c r="AO53" s="111"/>
      <c r="AP53" s="61"/>
      <c r="AQ53" s="61"/>
      <c r="AR53" s="64"/>
      <c r="AS53" s="111"/>
      <c r="AT53" s="99"/>
      <c r="AU53" s="61"/>
      <c r="AV53" s="62"/>
      <c r="AW53" s="60"/>
      <c r="AX53" s="61"/>
      <c r="AY53" s="61"/>
      <c r="AZ53" s="61"/>
      <c r="BA53" s="61">
        <v>2</v>
      </c>
      <c r="BB53" s="61"/>
      <c r="BC53" s="61"/>
      <c r="BD53" s="62"/>
      <c r="BE53" s="198">
        <f t="shared" si="40"/>
        <v>0.64</v>
      </c>
      <c r="BF53" s="48">
        <f t="shared" si="41"/>
        <v>2</v>
      </c>
      <c r="BG53" s="61"/>
      <c r="BH53" s="62"/>
      <c r="BI53" s="22"/>
      <c r="BJ53" s="22"/>
      <c r="BK53" s="22"/>
    </row>
    <row r="54" spans="1:162" ht="49.5" customHeight="1" x14ac:dyDescent="0.25">
      <c r="A54" s="173" t="s">
        <v>113</v>
      </c>
      <c r="B54" s="91" t="s">
        <v>159</v>
      </c>
      <c r="C54" s="38" t="s">
        <v>160</v>
      </c>
      <c r="D54" s="93">
        <f>SUM(AW54:BD54)</f>
        <v>12</v>
      </c>
      <c r="E54" s="245">
        <f>SUM(F54,P54)</f>
        <v>300</v>
      </c>
      <c r="F54" s="41">
        <f>SUM(G54:H54,O54)</f>
        <v>65</v>
      </c>
      <c r="G54" s="42">
        <f>SUM(Q54,U54,Y54,AC54,AG54,AK54,AO54,AS54)</f>
        <v>0</v>
      </c>
      <c r="H54" s="42">
        <f>SUM(R54,V54,Z54,AD54,AH54,AL54,AP54,AT54)</f>
        <v>40</v>
      </c>
      <c r="I54" s="44"/>
      <c r="J54" s="44"/>
      <c r="K54" s="44"/>
      <c r="L54" s="44"/>
      <c r="M54" s="44">
        <v>40</v>
      </c>
      <c r="N54" s="44"/>
      <c r="O54" s="42">
        <f>SUM(S54,W54,AA54,AE54,AI54,AM54,AQ54,AU54)</f>
        <v>25</v>
      </c>
      <c r="P54" s="45">
        <f>SUM(T54,X54,AB54,AF54,AJ54,AN54,AR54,AV54)</f>
        <v>235</v>
      </c>
      <c r="Q54" s="54"/>
      <c r="R54" s="48"/>
      <c r="S54" s="48"/>
      <c r="T54" s="49"/>
      <c r="U54" s="56"/>
      <c r="V54" s="48"/>
      <c r="W54" s="48"/>
      <c r="X54" s="57"/>
      <c r="Y54" s="54"/>
      <c r="Z54" s="48"/>
      <c r="AA54" s="48"/>
      <c r="AB54" s="49"/>
      <c r="AC54" s="56"/>
      <c r="AD54" s="48"/>
      <c r="AE54" s="48"/>
      <c r="AF54" s="57"/>
      <c r="AG54" s="56"/>
      <c r="AH54" s="48"/>
      <c r="AI54" s="48"/>
      <c r="AJ54" s="57"/>
      <c r="AK54" s="54"/>
      <c r="AL54" s="47">
        <v>8</v>
      </c>
      <c r="AM54" s="48"/>
      <c r="AN54" s="49">
        <v>17</v>
      </c>
      <c r="AO54" s="56"/>
      <c r="AP54" s="47">
        <v>16</v>
      </c>
      <c r="AQ54" s="48">
        <v>10</v>
      </c>
      <c r="AR54" s="48">
        <v>90</v>
      </c>
      <c r="AS54" s="56"/>
      <c r="AT54" s="47">
        <v>16</v>
      </c>
      <c r="AU54" s="48">
        <v>15</v>
      </c>
      <c r="AV54" s="57">
        <v>128</v>
      </c>
      <c r="AW54" s="56"/>
      <c r="AX54" s="48"/>
      <c r="AY54" s="48"/>
      <c r="AZ54" s="48"/>
      <c r="BA54" s="48"/>
      <c r="BB54" s="48">
        <v>1</v>
      </c>
      <c r="BC54" s="48">
        <v>5</v>
      </c>
      <c r="BD54" s="57">
        <v>6</v>
      </c>
      <c r="BE54" s="198">
        <v>3</v>
      </c>
      <c r="BF54" s="48">
        <f t="shared" si="41"/>
        <v>12</v>
      </c>
      <c r="BG54" s="48"/>
      <c r="BH54" s="62">
        <v>12</v>
      </c>
      <c r="BI54" s="22"/>
      <c r="BJ54" s="22"/>
      <c r="BK54" s="22"/>
    </row>
    <row r="55" spans="1:162" ht="49.5" customHeight="1" thickBot="1" x14ac:dyDescent="0.3">
      <c r="A55" s="173" t="s">
        <v>172</v>
      </c>
      <c r="B55" s="27" t="s">
        <v>174</v>
      </c>
      <c r="C55" s="58" t="s">
        <v>182</v>
      </c>
      <c r="D55" s="249">
        <f>SUM(AS55:AY55)</f>
        <v>16</v>
      </c>
      <c r="E55" s="88">
        <f>SUM(F55,P55)</f>
        <v>400</v>
      </c>
      <c r="F55" s="59">
        <f>SUM(G55:H55,O55)</f>
        <v>400</v>
      </c>
      <c r="G55" s="29">
        <f t="shared" ref="G55:H55" si="42">SUM(Q55,U55,Y55,AC55,AG55,AK55,AO55)</f>
        <v>0</v>
      </c>
      <c r="H55" s="29">
        <f t="shared" si="42"/>
        <v>400</v>
      </c>
      <c r="I55" s="28"/>
      <c r="J55" s="28"/>
      <c r="K55" s="28">
        <v>400</v>
      </c>
      <c r="L55" s="28"/>
      <c r="M55" s="28"/>
      <c r="N55" s="28"/>
      <c r="O55" s="29">
        <f t="shared" ref="O55:P55" si="43">SUM(S55,W55,AA55,AE55,AI55,AM55,AQ55)</f>
        <v>0</v>
      </c>
      <c r="P55" s="26">
        <f t="shared" si="43"/>
        <v>0</v>
      </c>
      <c r="Q55" s="30"/>
      <c r="R55" s="31"/>
      <c r="S55" s="31"/>
      <c r="T55" s="32"/>
      <c r="U55" s="33"/>
      <c r="V55" s="35">
        <v>240</v>
      </c>
      <c r="W55" s="31"/>
      <c r="X55" s="32"/>
      <c r="Y55" s="30"/>
      <c r="Z55" s="99">
        <v>160</v>
      </c>
      <c r="AA55" s="31"/>
      <c r="AB55" s="32"/>
      <c r="AC55" s="30"/>
      <c r="AD55" s="31"/>
      <c r="AE55" s="31"/>
      <c r="AF55" s="32"/>
      <c r="AG55" s="30"/>
      <c r="AH55" s="31"/>
      <c r="AI55" s="31"/>
      <c r="AJ55" s="34"/>
      <c r="AK55" s="30"/>
      <c r="AL55" s="31"/>
      <c r="AM55" s="31"/>
      <c r="AN55" s="32"/>
      <c r="AO55" s="30"/>
      <c r="AP55" s="31"/>
      <c r="AQ55" s="31"/>
      <c r="AR55" s="34"/>
      <c r="AS55" s="30"/>
      <c r="AT55" s="31"/>
      <c r="AU55" s="31"/>
      <c r="AV55" s="72"/>
      <c r="AW55" s="33"/>
      <c r="AX55" s="85">
        <v>10</v>
      </c>
      <c r="AY55" s="85">
        <v>6</v>
      </c>
      <c r="AZ55" s="33"/>
      <c r="BA55" s="31"/>
      <c r="BB55" s="31"/>
      <c r="BC55" s="85"/>
      <c r="BD55" s="220"/>
      <c r="BE55" s="215">
        <v>16</v>
      </c>
      <c r="BF55" s="214">
        <v>16</v>
      </c>
      <c r="BG55" s="214"/>
      <c r="BH55" s="57"/>
      <c r="BI55" s="22"/>
      <c r="BJ55" s="22"/>
      <c r="BK55" s="22"/>
    </row>
    <row r="56" spans="1:162" ht="35.25" customHeight="1" thickBot="1" x14ac:dyDescent="0.3">
      <c r="A56" s="152" t="s">
        <v>26</v>
      </c>
      <c r="B56" s="151" t="s">
        <v>162</v>
      </c>
      <c r="C56" s="152"/>
      <c r="D56" s="247"/>
      <c r="E56" s="153"/>
      <c r="F56" s="154"/>
      <c r="G56" s="141"/>
      <c r="H56" s="141"/>
      <c r="I56" s="141"/>
      <c r="J56" s="141"/>
      <c r="K56" s="141"/>
      <c r="L56" s="141"/>
      <c r="M56" s="141"/>
      <c r="N56" s="141"/>
      <c r="O56" s="141"/>
      <c r="P56" s="256"/>
      <c r="Q56" s="140"/>
      <c r="R56" s="141"/>
      <c r="S56" s="141"/>
      <c r="T56" s="155"/>
      <c r="U56" s="156"/>
      <c r="V56" s="141"/>
      <c r="W56" s="141"/>
      <c r="X56" s="142"/>
      <c r="Y56" s="140"/>
      <c r="Z56" s="141"/>
      <c r="AA56" s="141"/>
      <c r="AB56" s="155"/>
      <c r="AC56" s="156"/>
      <c r="AD56" s="141"/>
      <c r="AE56" s="141"/>
      <c r="AF56" s="142"/>
      <c r="AG56" s="156"/>
      <c r="AH56" s="141"/>
      <c r="AI56" s="141"/>
      <c r="AJ56" s="142"/>
      <c r="AK56" s="140"/>
      <c r="AL56" s="141"/>
      <c r="AM56" s="141"/>
      <c r="AN56" s="155"/>
      <c r="AO56" s="156"/>
      <c r="AP56" s="141"/>
      <c r="AQ56" s="141"/>
      <c r="AR56" s="155"/>
      <c r="AS56" s="156"/>
      <c r="AT56" s="141"/>
      <c r="AU56" s="141"/>
      <c r="AV56" s="142"/>
      <c r="AW56" s="156"/>
      <c r="AX56" s="141"/>
      <c r="AY56" s="141"/>
      <c r="AZ56" s="141"/>
      <c r="BA56" s="141"/>
      <c r="BB56" s="141"/>
      <c r="BC56" s="141"/>
      <c r="BD56" s="142"/>
      <c r="BE56" s="200"/>
      <c r="BF56" s="141"/>
      <c r="BG56" s="141"/>
      <c r="BH56" s="142"/>
      <c r="BI56" s="22"/>
      <c r="BJ56" s="22"/>
      <c r="BK56" s="22"/>
    </row>
    <row r="57" spans="1:162" s="23" customFormat="1" ht="51.75" customHeight="1" thickBot="1" x14ac:dyDescent="0.3">
      <c r="A57" s="179" t="s">
        <v>55</v>
      </c>
      <c r="B57" s="157" t="s">
        <v>165</v>
      </c>
      <c r="C57" s="158"/>
      <c r="D57" s="159">
        <f>SUM(D58:D65)</f>
        <v>46</v>
      </c>
      <c r="E57" s="73">
        <f>SUM(E58:E65)</f>
        <v>1160</v>
      </c>
      <c r="F57" s="74">
        <f t="shared" ref="F57:BH57" si="44">SUM(F58:F65)</f>
        <v>666</v>
      </c>
      <c r="G57" s="257">
        <f t="shared" si="44"/>
        <v>32</v>
      </c>
      <c r="H57" s="74">
        <f t="shared" si="44"/>
        <v>634</v>
      </c>
      <c r="I57" s="74">
        <f t="shared" si="44"/>
        <v>0</v>
      </c>
      <c r="J57" s="74">
        <f t="shared" si="44"/>
        <v>64</v>
      </c>
      <c r="K57" s="74">
        <f t="shared" si="44"/>
        <v>560</v>
      </c>
      <c r="L57" s="74">
        <f t="shared" si="44"/>
        <v>10</v>
      </c>
      <c r="M57" s="74">
        <f t="shared" si="44"/>
        <v>0</v>
      </c>
      <c r="N57" s="74">
        <f t="shared" si="44"/>
        <v>0</v>
      </c>
      <c r="O57" s="74">
        <f t="shared" si="44"/>
        <v>0</v>
      </c>
      <c r="P57" s="258">
        <f t="shared" si="44"/>
        <v>494</v>
      </c>
      <c r="Q57" s="73">
        <f t="shared" si="44"/>
        <v>0</v>
      </c>
      <c r="R57" s="74">
        <f t="shared" si="44"/>
        <v>0</v>
      </c>
      <c r="S57" s="74">
        <f t="shared" si="44"/>
        <v>0</v>
      </c>
      <c r="T57" s="258">
        <f t="shared" si="44"/>
        <v>0</v>
      </c>
      <c r="U57" s="73">
        <f t="shared" si="44"/>
        <v>0</v>
      </c>
      <c r="V57" s="74">
        <f t="shared" si="44"/>
        <v>0</v>
      </c>
      <c r="W57" s="74">
        <f t="shared" si="44"/>
        <v>0</v>
      </c>
      <c r="X57" s="258">
        <f t="shared" si="44"/>
        <v>0</v>
      </c>
      <c r="Y57" s="257">
        <f t="shared" si="44"/>
        <v>0</v>
      </c>
      <c r="Z57" s="74">
        <f t="shared" si="44"/>
        <v>0</v>
      </c>
      <c r="AA57" s="74">
        <f t="shared" si="44"/>
        <v>0</v>
      </c>
      <c r="AB57" s="258">
        <f t="shared" si="44"/>
        <v>0</v>
      </c>
      <c r="AC57" s="73">
        <f t="shared" si="44"/>
        <v>0</v>
      </c>
      <c r="AD57" s="74">
        <f t="shared" si="44"/>
        <v>240</v>
      </c>
      <c r="AE57" s="257">
        <f t="shared" si="44"/>
        <v>0</v>
      </c>
      <c r="AF57" s="76">
        <f t="shared" si="44"/>
        <v>0</v>
      </c>
      <c r="AG57" s="257">
        <f t="shared" si="44"/>
        <v>0</v>
      </c>
      <c r="AH57" s="74">
        <f t="shared" si="44"/>
        <v>160</v>
      </c>
      <c r="AI57" s="74">
        <f t="shared" si="44"/>
        <v>0</v>
      </c>
      <c r="AJ57" s="258">
        <f t="shared" si="44"/>
        <v>0</v>
      </c>
      <c r="AK57" s="73">
        <f t="shared" si="44"/>
        <v>6</v>
      </c>
      <c r="AL57" s="74">
        <f t="shared" si="44"/>
        <v>168</v>
      </c>
      <c r="AM57" s="74">
        <f t="shared" si="44"/>
        <v>0</v>
      </c>
      <c r="AN57" s="258">
        <f t="shared" si="44"/>
        <v>61</v>
      </c>
      <c r="AO57" s="73">
        <f t="shared" si="44"/>
        <v>18</v>
      </c>
      <c r="AP57" s="74">
        <f t="shared" si="44"/>
        <v>24</v>
      </c>
      <c r="AQ57" s="74">
        <f t="shared" si="44"/>
        <v>0</v>
      </c>
      <c r="AR57" s="258">
        <f t="shared" si="44"/>
        <v>133</v>
      </c>
      <c r="AS57" s="73">
        <f t="shared" si="44"/>
        <v>8</v>
      </c>
      <c r="AT57" s="74">
        <f t="shared" si="44"/>
        <v>42</v>
      </c>
      <c r="AU57" s="74">
        <f t="shared" si="44"/>
        <v>0</v>
      </c>
      <c r="AV57" s="258">
        <f t="shared" si="44"/>
        <v>300</v>
      </c>
      <c r="AW57" s="73">
        <f t="shared" si="44"/>
        <v>0</v>
      </c>
      <c r="AX57" s="74">
        <f t="shared" si="44"/>
        <v>0</v>
      </c>
      <c r="AY57" s="74">
        <f t="shared" si="44"/>
        <v>0</v>
      </c>
      <c r="AZ57" s="74">
        <f t="shared" si="44"/>
        <v>10</v>
      </c>
      <c r="BA57" s="74">
        <f t="shared" si="44"/>
        <v>6</v>
      </c>
      <c r="BB57" s="74">
        <f t="shared" si="44"/>
        <v>9</v>
      </c>
      <c r="BC57" s="74">
        <f t="shared" si="44"/>
        <v>7</v>
      </c>
      <c r="BD57" s="258">
        <f t="shared" si="44"/>
        <v>14</v>
      </c>
      <c r="BE57" s="73">
        <f t="shared" si="44"/>
        <v>26.240000000000002</v>
      </c>
      <c r="BF57" s="74">
        <f t="shared" si="44"/>
        <v>46</v>
      </c>
      <c r="BG57" s="74">
        <f t="shared" si="44"/>
        <v>0</v>
      </c>
      <c r="BH57" s="258">
        <f t="shared" si="44"/>
        <v>46</v>
      </c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</row>
    <row r="58" spans="1:162" s="23" customFormat="1" ht="35.25" customHeight="1" x14ac:dyDescent="0.25">
      <c r="A58" s="180" t="s">
        <v>10</v>
      </c>
      <c r="B58" s="193" t="s">
        <v>65</v>
      </c>
      <c r="C58" s="93" t="s">
        <v>141</v>
      </c>
      <c r="D58" s="160">
        <f>SUM(AW58:BD58)</f>
        <v>3</v>
      </c>
      <c r="E58" s="245">
        <f>SUM(F58,P58)</f>
        <v>75</v>
      </c>
      <c r="F58" s="41">
        <f>SUM(G58:H58,O58)</f>
        <v>14</v>
      </c>
      <c r="G58" s="42">
        <f>SUM(Q58,U58,Y58,AC58,AG58,AK58,AO58,AS58)</f>
        <v>6</v>
      </c>
      <c r="H58" s="42">
        <f>SUM(R58,V58,Z58,AD58,AH58,AL58,AP58,AT58)</f>
        <v>8</v>
      </c>
      <c r="I58" s="44"/>
      <c r="J58" s="44">
        <v>8</v>
      </c>
      <c r="K58" s="44"/>
      <c r="L58" s="44"/>
      <c r="M58" s="44"/>
      <c r="N58" s="44"/>
      <c r="O58" s="42">
        <f>SUM(S58,W58,AA58,AE58,AI58,AM58,AQ58,AU58)</f>
        <v>0</v>
      </c>
      <c r="P58" s="45">
        <f>SUM(T58,X58,AB58,AF58,AJ58,AN58,AR58,AV58)</f>
        <v>61</v>
      </c>
      <c r="Q58" s="54"/>
      <c r="R58" s="48"/>
      <c r="S58" s="48"/>
      <c r="T58" s="49"/>
      <c r="U58" s="56"/>
      <c r="V58" s="48"/>
      <c r="W58" s="48"/>
      <c r="X58" s="57"/>
      <c r="Y58" s="54"/>
      <c r="Z58" s="48"/>
      <c r="AA58" s="48"/>
      <c r="AB58" s="49"/>
      <c r="AC58" s="56"/>
      <c r="AD58" s="48"/>
      <c r="AE58" s="48"/>
      <c r="AF58" s="57"/>
      <c r="AG58" s="46"/>
      <c r="AH58" s="47"/>
      <c r="AI58" s="48"/>
      <c r="AJ58" s="49"/>
      <c r="AK58" s="132">
        <v>6</v>
      </c>
      <c r="AL58" s="47">
        <v>8</v>
      </c>
      <c r="AM58" s="48">
        <v>0</v>
      </c>
      <c r="AN58" s="49">
        <v>61</v>
      </c>
      <c r="AO58" s="56"/>
      <c r="AP58" s="48"/>
      <c r="AQ58" s="48"/>
      <c r="AR58" s="49"/>
      <c r="AS58" s="56"/>
      <c r="AT58" s="48"/>
      <c r="AU58" s="48"/>
      <c r="AV58" s="57"/>
      <c r="AW58" s="54"/>
      <c r="AX58" s="48"/>
      <c r="AY58" s="48"/>
      <c r="AZ58" s="48"/>
      <c r="BA58" s="48"/>
      <c r="BB58" s="48">
        <v>3</v>
      </c>
      <c r="BC58" s="48"/>
      <c r="BD58" s="57"/>
      <c r="BE58" s="201">
        <f>F58/25</f>
        <v>0.56000000000000005</v>
      </c>
      <c r="BF58" s="48">
        <f>SUM(AW58:BD58)</f>
        <v>3</v>
      </c>
      <c r="BG58" s="48"/>
      <c r="BH58" s="57">
        <v>3</v>
      </c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</row>
    <row r="59" spans="1:162" s="23" customFormat="1" ht="35.25" customHeight="1" x14ac:dyDescent="0.25">
      <c r="A59" s="180" t="s">
        <v>9</v>
      </c>
      <c r="B59" s="193" t="s">
        <v>103</v>
      </c>
      <c r="C59" s="93" t="s">
        <v>131</v>
      </c>
      <c r="D59" s="160">
        <f t="shared" ref="D59:D64" si="45">SUM(AW59:BD59)</f>
        <v>4</v>
      </c>
      <c r="E59" s="161">
        <f t="shared" ref="E59:E64" si="46">SUM(F59,P59)</f>
        <v>100</v>
      </c>
      <c r="F59" s="95">
        <f t="shared" ref="F59:F64" si="47">SUM(G59:H59,O59)</f>
        <v>28</v>
      </c>
      <c r="G59" s="96">
        <f t="shared" ref="G59:H64" si="48">SUM(Q59,U59,Y59,AC59,AG59,AK59,AO59,AS59)</f>
        <v>12</v>
      </c>
      <c r="H59" s="96">
        <f t="shared" si="48"/>
        <v>16</v>
      </c>
      <c r="I59" s="97"/>
      <c r="J59" s="134">
        <v>16</v>
      </c>
      <c r="K59" s="134"/>
      <c r="L59" s="97"/>
      <c r="M59" s="97"/>
      <c r="N59" s="97"/>
      <c r="O59" s="96">
        <f t="shared" ref="O59:O64" si="49">SUM(S59,W59,AA59,AE59,AI59,AM59,AQ59,AU59)</f>
        <v>0</v>
      </c>
      <c r="P59" s="98">
        <f t="shared" ref="P59:P64" si="50">SUM(T59,X59,AB59,AF59,AJ59,AN59,AR59,AV59)</f>
        <v>72</v>
      </c>
      <c r="Q59" s="63"/>
      <c r="R59" s="61"/>
      <c r="S59" s="61"/>
      <c r="T59" s="64"/>
      <c r="U59" s="60"/>
      <c r="V59" s="61"/>
      <c r="W59" s="61"/>
      <c r="X59" s="64"/>
      <c r="Y59" s="60"/>
      <c r="Z59" s="61"/>
      <c r="AA59" s="61"/>
      <c r="AB59" s="64"/>
      <c r="AC59" s="60"/>
      <c r="AD59" s="61"/>
      <c r="AE59" s="61"/>
      <c r="AF59" s="64"/>
      <c r="AG59" s="60"/>
      <c r="AH59" s="61"/>
      <c r="AI59" s="61"/>
      <c r="AJ59" s="64"/>
      <c r="AK59" s="111"/>
      <c r="AL59" s="99"/>
      <c r="AM59" s="61"/>
      <c r="AN59" s="64"/>
      <c r="AO59" s="111">
        <v>12</v>
      </c>
      <c r="AP59" s="99">
        <v>16</v>
      </c>
      <c r="AQ59" s="61">
        <v>0</v>
      </c>
      <c r="AR59" s="62">
        <v>72</v>
      </c>
      <c r="AS59" s="110"/>
      <c r="AT59" s="99"/>
      <c r="AU59" s="61"/>
      <c r="AV59" s="64"/>
      <c r="AW59" s="60"/>
      <c r="AX59" s="61"/>
      <c r="AY59" s="61"/>
      <c r="AZ59" s="61"/>
      <c r="BA59" s="61"/>
      <c r="BB59" s="61"/>
      <c r="BC59" s="61">
        <v>4</v>
      </c>
      <c r="BD59" s="62"/>
      <c r="BE59" s="198">
        <f>F59/25</f>
        <v>1.1200000000000001</v>
      </c>
      <c r="BF59" s="48">
        <f t="shared" ref="BF59:BF64" si="51">SUM(AW59:BD59)</f>
        <v>4</v>
      </c>
      <c r="BG59" s="61"/>
      <c r="BH59" s="62">
        <v>4</v>
      </c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</row>
    <row r="60" spans="1:162" s="23" customFormat="1" ht="35.25" customHeight="1" x14ac:dyDescent="0.25">
      <c r="A60" s="180" t="s">
        <v>8</v>
      </c>
      <c r="B60" s="193" t="s">
        <v>66</v>
      </c>
      <c r="C60" s="93" t="s">
        <v>131</v>
      </c>
      <c r="D60" s="160">
        <f t="shared" si="45"/>
        <v>3</v>
      </c>
      <c r="E60" s="161">
        <f t="shared" si="46"/>
        <v>75</v>
      </c>
      <c r="F60" s="95">
        <f t="shared" si="47"/>
        <v>14</v>
      </c>
      <c r="G60" s="96">
        <f t="shared" si="48"/>
        <v>6</v>
      </c>
      <c r="H60" s="96">
        <f t="shared" si="48"/>
        <v>8</v>
      </c>
      <c r="I60" s="97"/>
      <c r="J60" s="97">
        <v>8</v>
      </c>
      <c r="K60" s="97"/>
      <c r="L60" s="97"/>
      <c r="M60" s="97"/>
      <c r="N60" s="97"/>
      <c r="O60" s="96">
        <f t="shared" si="49"/>
        <v>0</v>
      </c>
      <c r="P60" s="98">
        <f t="shared" si="50"/>
        <v>61</v>
      </c>
      <c r="Q60" s="63"/>
      <c r="R60" s="61"/>
      <c r="S60" s="61"/>
      <c r="T60" s="64"/>
      <c r="U60" s="60"/>
      <c r="V60" s="61"/>
      <c r="W60" s="61"/>
      <c r="X60" s="64"/>
      <c r="Y60" s="60"/>
      <c r="Z60" s="61"/>
      <c r="AA60" s="61"/>
      <c r="AB60" s="64"/>
      <c r="AC60" s="60"/>
      <c r="AD60" s="61"/>
      <c r="AE60" s="61"/>
      <c r="AF60" s="62"/>
      <c r="AG60" s="63"/>
      <c r="AH60" s="61"/>
      <c r="AI60" s="61"/>
      <c r="AJ60" s="64"/>
      <c r="AK60" s="111"/>
      <c r="AL60" s="99"/>
      <c r="AM60" s="61"/>
      <c r="AN60" s="64"/>
      <c r="AO60" s="111">
        <v>6</v>
      </c>
      <c r="AP60" s="99">
        <v>8</v>
      </c>
      <c r="AQ60" s="61">
        <v>0</v>
      </c>
      <c r="AR60" s="62">
        <v>61</v>
      </c>
      <c r="AS60" s="63"/>
      <c r="AT60" s="61"/>
      <c r="AU60" s="61"/>
      <c r="AV60" s="64"/>
      <c r="AW60" s="60"/>
      <c r="AX60" s="61"/>
      <c r="AY60" s="61"/>
      <c r="AZ60" s="61"/>
      <c r="BA60" s="61"/>
      <c r="BB60" s="61"/>
      <c r="BC60" s="61">
        <v>3</v>
      </c>
      <c r="BD60" s="62"/>
      <c r="BE60" s="198">
        <f t="shared" ref="BE60:BE64" si="52">F60/25</f>
        <v>0.56000000000000005</v>
      </c>
      <c r="BF60" s="48">
        <f t="shared" si="51"/>
        <v>3</v>
      </c>
      <c r="BG60" s="61"/>
      <c r="BH60" s="62">
        <v>3</v>
      </c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</row>
    <row r="61" spans="1:162" s="23" customFormat="1" ht="35.25" customHeight="1" x14ac:dyDescent="0.25">
      <c r="A61" s="180" t="s">
        <v>7</v>
      </c>
      <c r="B61" s="162" t="s">
        <v>146</v>
      </c>
      <c r="C61" s="163" t="s">
        <v>142</v>
      </c>
      <c r="D61" s="160">
        <f t="shared" si="45"/>
        <v>3</v>
      </c>
      <c r="E61" s="161">
        <f t="shared" si="46"/>
        <v>75</v>
      </c>
      <c r="F61" s="95">
        <f t="shared" si="47"/>
        <v>10</v>
      </c>
      <c r="G61" s="96">
        <f t="shared" si="48"/>
        <v>0</v>
      </c>
      <c r="H61" s="96">
        <f t="shared" si="48"/>
        <v>10</v>
      </c>
      <c r="I61" s="97"/>
      <c r="J61" s="97"/>
      <c r="K61" s="97"/>
      <c r="L61" s="97">
        <v>10</v>
      </c>
      <c r="M61" s="97"/>
      <c r="N61" s="97"/>
      <c r="O61" s="96">
        <f t="shared" si="49"/>
        <v>0</v>
      </c>
      <c r="P61" s="98">
        <f t="shared" si="50"/>
        <v>65</v>
      </c>
      <c r="Q61" s="63"/>
      <c r="R61" s="61"/>
      <c r="S61" s="61"/>
      <c r="T61" s="64"/>
      <c r="U61" s="60"/>
      <c r="V61" s="61"/>
      <c r="W61" s="61"/>
      <c r="X61" s="64"/>
      <c r="Y61" s="60"/>
      <c r="Z61" s="61"/>
      <c r="AA61" s="61"/>
      <c r="AB61" s="64"/>
      <c r="AC61" s="60"/>
      <c r="AD61" s="61"/>
      <c r="AE61" s="61"/>
      <c r="AF61" s="62"/>
      <c r="AG61" s="63"/>
      <c r="AH61" s="61"/>
      <c r="AI61" s="61"/>
      <c r="AJ61" s="62"/>
      <c r="AK61" s="110"/>
      <c r="AL61" s="99"/>
      <c r="AM61" s="61"/>
      <c r="AN61" s="64"/>
      <c r="AO61" s="60"/>
      <c r="AP61" s="61"/>
      <c r="AQ61" s="61"/>
      <c r="AR61" s="64"/>
      <c r="AS61" s="111">
        <v>0</v>
      </c>
      <c r="AT61" s="99">
        <v>10</v>
      </c>
      <c r="AU61" s="61">
        <v>0</v>
      </c>
      <c r="AV61" s="64">
        <v>65</v>
      </c>
      <c r="AW61" s="60"/>
      <c r="AX61" s="61"/>
      <c r="AY61" s="61"/>
      <c r="AZ61" s="61"/>
      <c r="BA61" s="61"/>
      <c r="BB61" s="61"/>
      <c r="BC61" s="61"/>
      <c r="BD61" s="62">
        <v>3</v>
      </c>
      <c r="BE61" s="198">
        <f t="shared" si="52"/>
        <v>0.4</v>
      </c>
      <c r="BF61" s="48">
        <f t="shared" si="51"/>
        <v>3</v>
      </c>
      <c r="BG61" s="61"/>
      <c r="BH61" s="62">
        <v>3</v>
      </c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</row>
    <row r="62" spans="1:162" s="23" customFormat="1" ht="35.25" customHeight="1" x14ac:dyDescent="0.25">
      <c r="A62" s="180" t="s">
        <v>6</v>
      </c>
      <c r="B62" s="193" t="s">
        <v>68</v>
      </c>
      <c r="C62" s="163" t="s">
        <v>89</v>
      </c>
      <c r="D62" s="160">
        <f t="shared" si="45"/>
        <v>4</v>
      </c>
      <c r="E62" s="161">
        <f t="shared" si="46"/>
        <v>100</v>
      </c>
      <c r="F62" s="95">
        <f t="shared" si="47"/>
        <v>10</v>
      </c>
      <c r="G62" s="96">
        <f t="shared" si="48"/>
        <v>0</v>
      </c>
      <c r="H62" s="96">
        <f t="shared" si="48"/>
        <v>10</v>
      </c>
      <c r="I62" s="97"/>
      <c r="J62" s="97">
        <v>10</v>
      </c>
      <c r="K62" s="97"/>
      <c r="L62" s="97"/>
      <c r="M62" s="97"/>
      <c r="N62" s="97"/>
      <c r="O62" s="96">
        <f t="shared" si="49"/>
        <v>0</v>
      </c>
      <c r="P62" s="98">
        <f t="shared" si="50"/>
        <v>90</v>
      </c>
      <c r="Q62" s="63"/>
      <c r="R62" s="61"/>
      <c r="S62" s="61"/>
      <c r="T62" s="64"/>
      <c r="U62" s="60"/>
      <c r="V62" s="61"/>
      <c r="W62" s="61"/>
      <c r="X62" s="64"/>
      <c r="Y62" s="60"/>
      <c r="Z62" s="61"/>
      <c r="AA62" s="61"/>
      <c r="AB62" s="64"/>
      <c r="AC62" s="60"/>
      <c r="AD62" s="61"/>
      <c r="AE62" s="61"/>
      <c r="AF62" s="64"/>
      <c r="AG62" s="60"/>
      <c r="AH62" s="61"/>
      <c r="AI62" s="61"/>
      <c r="AJ62" s="64"/>
      <c r="AK62" s="111"/>
      <c r="AL62" s="99"/>
      <c r="AM62" s="61"/>
      <c r="AN62" s="64"/>
      <c r="AO62" s="111"/>
      <c r="AP62" s="99"/>
      <c r="AQ62" s="61"/>
      <c r="AR62" s="64"/>
      <c r="AS62" s="111">
        <v>0</v>
      </c>
      <c r="AT62" s="99">
        <v>10</v>
      </c>
      <c r="AU62" s="61">
        <v>0</v>
      </c>
      <c r="AV62" s="64">
        <v>90</v>
      </c>
      <c r="AW62" s="60"/>
      <c r="AX62" s="61"/>
      <c r="AY62" s="61"/>
      <c r="AZ62" s="61"/>
      <c r="BA62" s="61"/>
      <c r="BB62" s="61"/>
      <c r="BC62" s="61"/>
      <c r="BD62" s="62">
        <v>4</v>
      </c>
      <c r="BE62" s="198">
        <f t="shared" si="52"/>
        <v>0.4</v>
      </c>
      <c r="BF62" s="48">
        <f t="shared" si="51"/>
        <v>4</v>
      </c>
      <c r="BG62" s="61"/>
      <c r="BH62" s="62">
        <v>4</v>
      </c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</row>
    <row r="63" spans="1:162" s="22" customFormat="1" ht="35.25" customHeight="1" x14ac:dyDescent="0.25">
      <c r="A63" s="175" t="s">
        <v>5</v>
      </c>
      <c r="B63" s="194" t="s">
        <v>102</v>
      </c>
      <c r="C63" s="164" t="s">
        <v>142</v>
      </c>
      <c r="D63" s="165">
        <f t="shared" si="45"/>
        <v>2</v>
      </c>
      <c r="E63" s="40">
        <f t="shared" si="46"/>
        <v>50</v>
      </c>
      <c r="F63" s="41">
        <f t="shared" si="47"/>
        <v>14</v>
      </c>
      <c r="G63" s="42">
        <f>SUM(Q63,U63,Y63,AC63,AG63,AK63,AO63,AS63)</f>
        <v>0</v>
      </c>
      <c r="H63" s="42">
        <f>SUM(R63,V63,Z63,AD63,AH63,AL63,AP63,AT63)</f>
        <v>14</v>
      </c>
      <c r="I63" s="44"/>
      <c r="J63" s="131">
        <v>14</v>
      </c>
      <c r="K63" s="131"/>
      <c r="L63" s="44"/>
      <c r="M63" s="44"/>
      <c r="N63" s="44"/>
      <c r="O63" s="42">
        <f t="shared" si="49"/>
        <v>0</v>
      </c>
      <c r="P63" s="45">
        <f t="shared" si="50"/>
        <v>36</v>
      </c>
      <c r="Q63" s="54"/>
      <c r="R63" s="48"/>
      <c r="S63" s="48"/>
      <c r="T63" s="49"/>
      <c r="U63" s="56"/>
      <c r="V63" s="48"/>
      <c r="W63" s="48"/>
      <c r="X63" s="57"/>
      <c r="Y63" s="54"/>
      <c r="Z63" s="48"/>
      <c r="AA63" s="48"/>
      <c r="AB63" s="49"/>
      <c r="AC63" s="56"/>
      <c r="AD63" s="48"/>
      <c r="AE63" s="48"/>
      <c r="AF63" s="57"/>
      <c r="AG63" s="56"/>
      <c r="AH63" s="48"/>
      <c r="AI63" s="48"/>
      <c r="AJ63" s="57"/>
      <c r="AK63" s="46"/>
      <c r="AL63" s="47"/>
      <c r="AM63" s="48"/>
      <c r="AN63" s="49"/>
      <c r="AO63" s="132"/>
      <c r="AP63" s="47"/>
      <c r="AQ63" s="48"/>
      <c r="AR63" s="49"/>
      <c r="AS63" s="132">
        <v>0</v>
      </c>
      <c r="AT63" s="47">
        <v>14</v>
      </c>
      <c r="AU63" s="48">
        <v>0</v>
      </c>
      <c r="AV63" s="57">
        <v>36</v>
      </c>
      <c r="AW63" s="56"/>
      <c r="AX63" s="48"/>
      <c r="AY63" s="48"/>
      <c r="AZ63" s="48"/>
      <c r="BA63" s="48"/>
      <c r="BB63" s="48"/>
      <c r="BC63" s="48"/>
      <c r="BD63" s="57">
        <v>2</v>
      </c>
      <c r="BE63" s="198">
        <f t="shared" si="52"/>
        <v>0.56000000000000005</v>
      </c>
      <c r="BF63" s="48">
        <f t="shared" si="51"/>
        <v>2</v>
      </c>
      <c r="BG63" s="48"/>
      <c r="BH63" s="62">
        <v>2</v>
      </c>
    </row>
    <row r="64" spans="1:162" s="22" customFormat="1" ht="35.25" customHeight="1" x14ac:dyDescent="0.25">
      <c r="A64" s="175" t="s">
        <v>20</v>
      </c>
      <c r="B64" s="193" t="s">
        <v>149</v>
      </c>
      <c r="C64" s="93" t="s">
        <v>90</v>
      </c>
      <c r="D64" s="221">
        <f t="shared" si="45"/>
        <v>5</v>
      </c>
      <c r="E64" s="94">
        <f t="shared" si="46"/>
        <v>125</v>
      </c>
      <c r="F64" s="95">
        <f t="shared" si="47"/>
        <v>16</v>
      </c>
      <c r="G64" s="96">
        <f t="shared" si="48"/>
        <v>8</v>
      </c>
      <c r="H64" s="96">
        <f t="shared" si="48"/>
        <v>8</v>
      </c>
      <c r="I64" s="97"/>
      <c r="J64" s="134">
        <v>8</v>
      </c>
      <c r="K64" s="134"/>
      <c r="L64" s="97"/>
      <c r="M64" s="97"/>
      <c r="N64" s="97"/>
      <c r="O64" s="96">
        <f t="shared" si="49"/>
        <v>0</v>
      </c>
      <c r="P64" s="98">
        <f t="shared" si="50"/>
        <v>109</v>
      </c>
      <c r="Q64" s="63"/>
      <c r="R64" s="61"/>
      <c r="S64" s="61"/>
      <c r="T64" s="64"/>
      <c r="U64" s="60"/>
      <c r="V64" s="61"/>
      <c r="W64" s="61"/>
      <c r="X64" s="62"/>
      <c r="Y64" s="63"/>
      <c r="Z64" s="61"/>
      <c r="AA64" s="61"/>
      <c r="AB64" s="64"/>
      <c r="AC64" s="60"/>
      <c r="AD64" s="61"/>
      <c r="AE64" s="61"/>
      <c r="AF64" s="62"/>
      <c r="AG64" s="60"/>
      <c r="AH64" s="61"/>
      <c r="AI64" s="61"/>
      <c r="AJ64" s="62"/>
      <c r="AK64" s="63"/>
      <c r="AL64" s="61"/>
      <c r="AM64" s="61"/>
      <c r="AN64" s="64"/>
      <c r="AO64" s="60"/>
      <c r="AP64" s="61"/>
      <c r="AQ64" s="61"/>
      <c r="AR64" s="64"/>
      <c r="AS64" s="111">
        <v>8</v>
      </c>
      <c r="AT64" s="99">
        <v>8</v>
      </c>
      <c r="AU64" s="61">
        <v>0</v>
      </c>
      <c r="AV64" s="62">
        <v>109</v>
      </c>
      <c r="AW64" s="60"/>
      <c r="AX64" s="61"/>
      <c r="AY64" s="61"/>
      <c r="AZ64" s="61"/>
      <c r="BA64" s="61"/>
      <c r="BB64" s="61"/>
      <c r="BC64" s="61"/>
      <c r="BD64" s="62">
        <v>5</v>
      </c>
      <c r="BE64" s="198">
        <f t="shared" si="52"/>
        <v>0.64</v>
      </c>
      <c r="BF64" s="61">
        <f t="shared" si="51"/>
        <v>5</v>
      </c>
      <c r="BG64" s="61"/>
      <c r="BH64" s="62">
        <v>5</v>
      </c>
    </row>
    <row r="65" spans="1:60" s="22" customFormat="1" ht="59.25" customHeight="1" thickBot="1" x14ac:dyDescent="0.3">
      <c r="A65" s="175" t="s">
        <v>21</v>
      </c>
      <c r="B65" s="89" t="s">
        <v>173</v>
      </c>
      <c r="C65" s="224" t="s">
        <v>175</v>
      </c>
      <c r="D65" s="236">
        <f>SUM(AW65:BD65)</f>
        <v>22</v>
      </c>
      <c r="E65" s="261">
        <f t="shared" ref="E65" si="53">SUM(F65,P65)</f>
        <v>560</v>
      </c>
      <c r="F65" s="262">
        <f t="shared" ref="F65" si="54">SUM(G65:H65,O65)</f>
        <v>560</v>
      </c>
      <c r="G65" s="117">
        <f t="shared" ref="G65" si="55">SUM(Q65,U65,Y65,AC65,AG65,AK65,AO65,AS65)</f>
        <v>0</v>
      </c>
      <c r="H65" s="117">
        <f t="shared" ref="H65" si="56">SUM(R65,V65,Z65,AD65,AH65,AL65,AP65,AT65)</f>
        <v>560</v>
      </c>
      <c r="I65" s="253"/>
      <c r="J65" s="253"/>
      <c r="K65" s="253">
        <v>560</v>
      </c>
      <c r="L65" s="253"/>
      <c r="M65" s="253"/>
      <c r="N65" s="253"/>
      <c r="O65" s="254">
        <v>0</v>
      </c>
      <c r="P65" s="255">
        <v>0</v>
      </c>
      <c r="Q65" s="225"/>
      <c r="R65" s="225"/>
      <c r="S65" s="225"/>
      <c r="T65" s="86"/>
      <c r="U65" s="87"/>
      <c r="V65" s="225"/>
      <c r="W65" s="225"/>
      <c r="X65" s="72"/>
      <c r="Y65" s="225"/>
      <c r="Z65" s="169"/>
      <c r="AA65" s="225"/>
      <c r="AB65" s="72"/>
      <c r="AC65" s="225"/>
      <c r="AD65" s="169">
        <v>240</v>
      </c>
      <c r="AE65" s="225"/>
      <c r="AF65" s="72"/>
      <c r="AG65" s="37"/>
      <c r="AH65" s="122">
        <v>160</v>
      </c>
      <c r="AI65" s="37"/>
      <c r="AJ65" s="36"/>
      <c r="AK65" s="37"/>
      <c r="AL65" s="122">
        <v>160</v>
      </c>
      <c r="AM65" s="37"/>
      <c r="AN65" s="36"/>
      <c r="AO65" s="68"/>
      <c r="AP65" s="68"/>
      <c r="AQ65" s="37"/>
      <c r="AR65" s="36"/>
      <c r="AS65" s="124"/>
      <c r="AT65" s="146"/>
      <c r="AU65" s="70"/>
      <c r="AV65" s="71"/>
      <c r="AW65" s="69"/>
      <c r="AX65" s="70"/>
      <c r="AY65" s="70"/>
      <c r="AZ65" s="70">
        <v>10</v>
      </c>
      <c r="BA65" s="70">
        <v>6</v>
      </c>
      <c r="BB65" s="70">
        <v>6</v>
      </c>
      <c r="BC65" s="70"/>
      <c r="BD65" s="71"/>
      <c r="BE65" s="252">
        <v>22</v>
      </c>
      <c r="BF65" s="70">
        <v>22</v>
      </c>
      <c r="BG65" s="70"/>
      <c r="BH65" s="138">
        <v>22</v>
      </c>
    </row>
    <row r="66" spans="1:60" s="22" customFormat="1" ht="57.75" customHeight="1" thickBot="1" x14ac:dyDescent="0.3">
      <c r="A66" s="181" t="s">
        <v>114</v>
      </c>
      <c r="B66" s="222" t="s">
        <v>163</v>
      </c>
      <c r="C66" s="143"/>
      <c r="D66" s="223">
        <f>SUM(D67:D74)</f>
        <v>46</v>
      </c>
      <c r="E66" s="230">
        <f t="shared" ref="E66:BH66" si="57">SUM(E67:E74)</f>
        <v>1160</v>
      </c>
      <c r="F66" s="188">
        <f t="shared" si="57"/>
        <v>666</v>
      </c>
      <c r="G66" s="188">
        <f t="shared" si="57"/>
        <v>32</v>
      </c>
      <c r="H66" s="188">
        <f t="shared" si="57"/>
        <v>634</v>
      </c>
      <c r="I66" s="188">
        <f t="shared" si="57"/>
        <v>0</v>
      </c>
      <c r="J66" s="188">
        <f t="shared" si="57"/>
        <v>48</v>
      </c>
      <c r="K66" s="188">
        <f t="shared" si="57"/>
        <v>560</v>
      </c>
      <c r="L66" s="188">
        <f t="shared" si="57"/>
        <v>26</v>
      </c>
      <c r="M66" s="188">
        <f t="shared" si="57"/>
        <v>0</v>
      </c>
      <c r="N66" s="188">
        <f t="shared" si="57"/>
        <v>0</v>
      </c>
      <c r="O66" s="188">
        <f t="shared" si="57"/>
        <v>0</v>
      </c>
      <c r="P66" s="127">
        <f t="shared" si="57"/>
        <v>494</v>
      </c>
      <c r="Q66" s="230">
        <f t="shared" si="57"/>
        <v>0</v>
      </c>
      <c r="R66" s="188">
        <f t="shared" si="57"/>
        <v>0</v>
      </c>
      <c r="S66" s="188">
        <f t="shared" si="57"/>
        <v>0</v>
      </c>
      <c r="T66" s="250">
        <f t="shared" si="57"/>
        <v>0</v>
      </c>
      <c r="U66" s="230">
        <f t="shared" si="57"/>
        <v>0</v>
      </c>
      <c r="V66" s="188">
        <f t="shared" si="57"/>
        <v>0</v>
      </c>
      <c r="W66" s="188">
        <f t="shared" si="57"/>
        <v>0</v>
      </c>
      <c r="X66" s="251">
        <f t="shared" si="57"/>
        <v>0</v>
      </c>
      <c r="Y66" s="187">
        <f t="shared" si="57"/>
        <v>0</v>
      </c>
      <c r="Z66" s="188">
        <f t="shared" si="57"/>
        <v>0</v>
      </c>
      <c r="AA66" s="188">
        <f t="shared" si="57"/>
        <v>0</v>
      </c>
      <c r="AB66" s="143">
        <f t="shared" si="57"/>
        <v>0</v>
      </c>
      <c r="AC66" s="230">
        <f t="shared" si="57"/>
        <v>0</v>
      </c>
      <c r="AD66" s="188">
        <f t="shared" si="57"/>
        <v>240</v>
      </c>
      <c r="AE66" s="188">
        <f t="shared" si="57"/>
        <v>0</v>
      </c>
      <c r="AF66" s="250">
        <f t="shared" si="57"/>
        <v>0</v>
      </c>
      <c r="AG66" s="230">
        <f t="shared" si="57"/>
        <v>0</v>
      </c>
      <c r="AH66" s="188">
        <f t="shared" si="57"/>
        <v>160</v>
      </c>
      <c r="AI66" s="188">
        <f t="shared" si="57"/>
        <v>0</v>
      </c>
      <c r="AJ66" s="127">
        <f t="shared" si="57"/>
        <v>0</v>
      </c>
      <c r="AK66" s="230">
        <f t="shared" si="57"/>
        <v>6</v>
      </c>
      <c r="AL66" s="188">
        <f t="shared" si="57"/>
        <v>176</v>
      </c>
      <c r="AM66" s="188">
        <f t="shared" si="57"/>
        <v>0</v>
      </c>
      <c r="AN66" s="127">
        <f t="shared" si="57"/>
        <v>53</v>
      </c>
      <c r="AO66" s="230">
        <f t="shared" si="57"/>
        <v>6</v>
      </c>
      <c r="AP66" s="188">
        <f t="shared" si="57"/>
        <v>18</v>
      </c>
      <c r="AQ66" s="188">
        <f t="shared" si="57"/>
        <v>0</v>
      </c>
      <c r="AR66" s="127">
        <f t="shared" si="57"/>
        <v>126</v>
      </c>
      <c r="AS66" s="230">
        <f t="shared" si="57"/>
        <v>20</v>
      </c>
      <c r="AT66" s="188">
        <f t="shared" si="57"/>
        <v>40</v>
      </c>
      <c r="AU66" s="188">
        <f t="shared" si="57"/>
        <v>0</v>
      </c>
      <c r="AV66" s="127">
        <f t="shared" si="57"/>
        <v>315</v>
      </c>
      <c r="AW66" s="230">
        <f t="shared" si="57"/>
        <v>0</v>
      </c>
      <c r="AX66" s="188">
        <f t="shared" si="57"/>
        <v>0</v>
      </c>
      <c r="AY66" s="187">
        <f t="shared" si="57"/>
        <v>0</v>
      </c>
      <c r="AZ66" s="188">
        <f t="shared" si="57"/>
        <v>10</v>
      </c>
      <c r="BA66" s="188">
        <f t="shared" si="57"/>
        <v>6</v>
      </c>
      <c r="BB66" s="188">
        <f t="shared" si="57"/>
        <v>9</v>
      </c>
      <c r="BC66" s="188">
        <f t="shared" si="57"/>
        <v>6</v>
      </c>
      <c r="BD66" s="127">
        <f t="shared" si="57"/>
        <v>15</v>
      </c>
      <c r="BE66" s="230">
        <f t="shared" si="57"/>
        <v>26.240000000000002</v>
      </c>
      <c r="BF66" s="188">
        <f t="shared" si="57"/>
        <v>46</v>
      </c>
      <c r="BG66" s="251">
        <f t="shared" si="57"/>
        <v>0</v>
      </c>
      <c r="BH66" s="143">
        <f t="shared" si="57"/>
        <v>46</v>
      </c>
    </row>
    <row r="67" spans="1:60" s="22" customFormat="1" ht="35.25" customHeight="1" x14ac:dyDescent="0.25">
      <c r="A67" s="182" t="s">
        <v>10</v>
      </c>
      <c r="B67" s="167" t="s">
        <v>151</v>
      </c>
      <c r="C67" s="130" t="s">
        <v>141</v>
      </c>
      <c r="D67" s="38">
        <f t="shared" ref="D67:D73" si="58">SUM(AW67:BD67)</f>
        <v>2</v>
      </c>
      <c r="E67" s="40">
        <f>SUM(F67,P67)</f>
        <v>50</v>
      </c>
      <c r="F67" s="41">
        <f>SUM(G67:H67,O67)</f>
        <v>14</v>
      </c>
      <c r="G67" s="42">
        <f>SUM(Q67,U67,Y67,AC67,AG67,AK67,AO67,AS67)</f>
        <v>6</v>
      </c>
      <c r="H67" s="42">
        <f>SUM(R67,V67,Z67,AD67,AH67,AL67,AP67,AT67)</f>
        <v>8</v>
      </c>
      <c r="I67" s="44"/>
      <c r="J67" s="131">
        <v>8</v>
      </c>
      <c r="K67" s="131"/>
      <c r="L67" s="44"/>
      <c r="M67" s="44"/>
      <c r="N67" s="44"/>
      <c r="O67" s="42">
        <f>SUM(S67,W67,AA67,AE67,AI67,AM67,AQ67,AU67)</f>
        <v>0</v>
      </c>
      <c r="P67" s="45">
        <f>SUM(T67,X67,AB67,AF67,AJ67,AN67,AR67,AV67)</f>
        <v>36</v>
      </c>
      <c r="Q67" s="54"/>
      <c r="R67" s="48"/>
      <c r="S67" s="48"/>
      <c r="T67" s="49"/>
      <c r="U67" s="56"/>
      <c r="V67" s="48"/>
      <c r="W67" s="48"/>
      <c r="X67" s="57"/>
      <c r="Y67" s="54"/>
      <c r="Z67" s="48"/>
      <c r="AA67" s="48"/>
      <c r="AB67" s="49"/>
      <c r="AC67" s="56"/>
      <c r="AD67" s="48"/>
      <c r="AE67" s="48"/>
      <c r="AF67" s="57"/>
      <c r="AG67" s="56"/>
      <c r="AH67" s="48"/>
      <c r="AI67" s="48"/>
      <c r="AJ67" s="57"/>
      <c r="AK67" s="46">
        <v>6</v>
      </c>
      <c r="AL67" s="47">
        <v>8</v>
      </c>
      <c r="AM67" s="48">
        <v>0</v>
      </c>
      <c r="AN67" s="49">
        <v>36</v>
      </c>
      <c r="AO67" s="56"/>
      <c r="AP67" s="48"/>
      <c r="AQ67" s="48"/>
      <c r="AR67" s="49"/>
      <c r="AS67" s="132"/>
      <c r="AT67" s="47"/>
      <c r="AU67" s="48"/>
      <c r="AV67" s="57"/>
      <c r="AW67" s="56"/>
      <c r="AX67" s="48"/>
      <c r="AY67" s="48"/>
      <c r="AZ67" s="48"/>
      <c r="BA67" s="48"/>
      <c r="BB67" s="48">
        <v>2</v>
      </c>
      <c r="BC67" s="48"/>
      <c r="BD67" s="57"/>
      <c r="BE67" s="198">
        <f t="shared" ref="BE67" si="59">SUM(F67)/25</f>
        <v>0.56000000000000005</v>
      </c>
      <c r="BF67" s="48">
        <f>SUM(AW67:BD67)</f>
        <v>2</v>
      </c>
      <c r="BG67" s="48"/>
      <c r="BH67" s="53">
        <v>2</v>
      </c>
    </row>
    <row r="68" spans="1:60" s="22" customFormat="1" ht="33" customHeight="1" x14ac:dyDescent="0.25">
      <c r="A68" s="176" t="s">
        <v>9</v>
      </c>
      <c r="B68" s="91" t="s">
        <v>127</v>
      </c>
      <c r="C68" s="133" t="s">
        <v>141</v>
      </c>
      <c r="D68" s="38">
        <f t="shared" si="58"/>
        <v>1</v>
      </c>
      <c r="E68" s="94">
        <f>SUM(F68,P68)</f>
        <v>25</v>
      </c>
      <c r="F68" s="95">
        <f t="shared" ref="F68:F73" si="60">SUM(G68:H68,O68)</f>
        <v>8</v>
      </c>
      <c r="G68" s="96">
        <f t="shared" ref="G68:H73" si="61">SUM(Q68,U68,Y68,AC68,AG68,AK68,AO68,AS68)</f>
        <v>0</v>
      </c>
      <c r="H68" s="96">
        <f t="shared" si="61"/>
        <v>8</v>
      </c>
      <c r="I68" s="97"/>
      <c r="J68" s="97">
        <v>8</v>
      </c>
      <c r="K68" s="97"/>
      <c r="L68" s="97"/>
      <c r="M68" s="97"/>
      <c r="N68" s="97"/>
      <c r="O68" s="96">
        <f t="shared" ref="O68:O73" si="62">SUM(S68,W68,AA68,AE68,AI68,AM68,AQ68,AU68)</f>
        <v>0</v>
      </c>
      <c r="P68" s="45">
        <f t="shared" ref="P68:P73" si="63">SUM(T68,X68,AB68,AF68,AJ68,AN68,AR68,AV68)</f>
        <v>17</v>
      </c>
      <c r="Q68" s="63"/>
      <c r="R68" s="61"/>
      <c r="S68" s="61"/>
      <c r="T68" s="64"/>
      <c r="U68" s="60"/>
      <c r="V68" s="61"/>
      <c r="W68" s="61"/>
      <c r="X68" s="62"/>
      <c r="Y68" s="63"/>
      <c r="Z68" s="61"/>
      <c r="AA68" s="61"/>
      <c r="AB68" s="64"/>
      <c r="AC68" s="60"/>
      <c r="AD68" s="61"/>
      <c r="AE68" s="61"/>
      <c r="AF68" s="62"/>
      <c r="AG68" s="111"/>
      <c r="AH68" s="99"/>
      <c r="AI68" s="61"/>
      <c r="AJ68" s="62"/>
      <c r="AK68" s="110"/>
      <c r="AL68" s="99">
        <v>8</v>
      </c>
      <c r="AM68" s="61"/>
      <c r="AN68" s="64">
        <v>17</v>
      </c>
      <c r="AO68" s="111"/>
      <c r="AP68" s="99"/>
      <c r="AQ68" s="61"/>
      <c r="AR68" s="64"/>
      <c r="AS68" s="60"/>
      <c r="AT68" s="61"/>
      <c r="AU68" s="61"/>
      <c r="AV68" s="62"/>
      <c r="AW68" s="60"/>
      <c r="AX68" s="61"/>
      <c r="AY68" s="61"/>
      <c r="AZ68" s="61"/>
      <c r="BA68" s="61"/>
      <c r="BB68" s="61">
        <v>1</v>
      </c>
      <c r="BC68" s="61"/>
      <c r="BD68" s="62"/>
      <c r="BE68" s="198">
        <f>F68/25</f>
        <v>0.32</v>
      </c>
      <c r="BF68" s="48">
        <f t="shared" ref="BF68:BF73" si="64">SUM(AW68:BD68)</f>
        <v>1</v>
      </c>
      <c r="BG68" s="61"/>
      <c r="BH68" s="62">
        <v>1</v>
      </c>
    </row>
    <row r="69" spans="1:60" s="22" customFormat="1" ht="35.25" customHeight="1" x14ac:dyDescent="0.25">
      <c r="A69" s="176" t="s">
        <v>8</v>
      </c>
      <c r="B69" s="91" t="s">
        <v>128</v>
      </c>
      <c r="C69" s="133" t="s">
        <v>131</v>
      </c>
      <c r="D69" s="38">
        <f t="shared" si="58"/>
        <v>2</v>
      </c>
      <c r="E69" s="94">
        <f t="shared" ref="E69:E73" si="65">SUM(F69,P69)</f>
        <v>50</v>
      </c>
      <c r="F69" s="95">
        <f t="shared" si="60"/>
        <v>8</v>
      </c>
      <c r="G69" s="96">
        <f t="shared" si="61"/>
        <v>0</v>
      </c>
      <c r="H69" s="96">
        <f t="shared" si="61"/>
        <v>8</v>
      </c>
      <c r="I69" s="97"/>
      <c r="J69" s="97">
        <v>8</v>
      </c>
      <c r="K69" s="97"/>
      <c r="L69" s="134"/>
      <c r="M69" s="134"/>
      <c r="N69" s="97"/>
      <c r="O69" s="96">
        <f t="shared" si="62"/>
        <v>0</v>
      </c>
      <c r="P69" s="98">
        <f t="shared" si="63"/>
        <v>42</v>
      </c>
      <c r="Q69" s="63"/>
      <c r="R69" s="61"/>
      <c r="S69" s="61"/>
      <c r="T69" s="64"/>
      <c r="U69" s="60"/>
      <c r="V69" s="61"/>
      <c r="W69" s="61"/>
      <c r="X69" s="62"/>
      <c r="Y69" s="63"/>
      <c r="Z69" s="61"/>
      <c r="AA69" s="61"/>
      <c r="AB69" s="64"/>
      <c r="AC69" s="60"/>
      <c r="AD69" s="61"/>
      <c r="AE69" s="61"/>
      <c r="AF69" s="62"/>
      <c r="AG69" s="60"/>
      <c r="AH69" s="61"/>
      <c r="AI69" s="61"/>
      <c r="AJ69" s="62"/>
      <c r="AK69" s="110"/>
      <c r="AL69" s="99"/>
      <c r="AM69" s="61"/>
      <c r="AN69" s="64"/>
      <c r="AO69" s="111"/>
      <c r="AP69" s="99">
        <v>8</v>
      </c>
      <c r="AQ69" s="61">
        <v>0</v>
      </c>
      <c r="AR69" s="64">
        <v>42</v>
      </c>
      <c r="AS69" s="111"/>
      <c r="AT69" s="99"/>
      <c r="AU69" s="61"/>
      <c r="AV69" s="62"/>
      <c r="AW69" s="60"/>
      <c r="AX69" s="61"/>
      <c r="AY69" s="61"/>
      <c r="AZ69" s="61"/>
      <c r="BA69" s="61"/>
      <c r="BB69" s="61"/>
      <c r="BC69" s="61">
        <v>2</v>
      </c>
      <c r="BD69" s="62"/>
      <c r="BE69" s="198">
        <f t="shared" ref="BE69:BE73" si="66">F69/25</f>
        <v>0.32</v>
      </c>
      <c r="BF69" s="48">
        <f t="shared" si="64"/>
        <v>2</v>
      </c>
      <c r="BG69" s="61"/>
      <c r="BH69" s="62">
        <v>2</v>
      </c>
    </row>
    <row r="70" spans="1:60" s="22" customFormat="1" ht="35.25" customHeight="1" x14ac:dyDescent="0.25">
      <c r="A70" s="176" t="s">
        <v>7</v>
      </c>
      <c r="B70" s="162" t="s">
        <v>150</v>
      </c>
      <c r="C70" s="133" t="s">
        <v>89</v>
      </c>
      <c r="D70" s="38">
        <f t="shared" si="58"/>
        <v>7</v>
      </c>
      <c r="E70" s="94">
        <f>SUM(F70,P70)</f>
        <v>175</v>
      </c>
      <c r="F70" s="95">
        <f t="shared" si="60"/>
        <v>24</v>
      </c>
      <c r="G70" s="96">
        <f t="shared" si="61"/>
        <v>8</v>
      </c>
      <c r="H70" s="96">
        <f t="shared" si="61"/>
        <v>16</v>
      </c>
      <c r="I70" s="97"/>
      <c r="J70" s="97">
        <v>8</v>
      </c>
      <c r="K70" s="97"/>
      <c r="L70" s="134">
        <v>8</v>
      </c>
      <c r="M70" s="134"/>
      <c r="N70" s="97"/>
      <c r="O70" s="96">
        <f t="shared" si="62"/>
        <v>0</v>
      </c>
      <c r="P70" s="98">
        <f t="shared" si="63"/>
        <v>151</v>
      </c>
      <c r="Q70" s="63"/>
      <c r="R70" s="61"/>
      <c r="S70" s="61"/>
      <c r="T70" s="64"/>
      <c r="U70" s="60"/>
      <c r="V70" s="61"/>
      <c r="W70" s="61"/>
      <c r="X70" s="62"/>
      <c r="Y70" s="63"/>
      <c r="Z70" s="61"/>
      <c r="AA70" s="61"/>
      <c r="AB70" s="64"/>
      <c r="AC70" s="60"/>
      <c r="AD70" s="61"/>
      <c r="AE70" s="61"/>
      <c r="AF70" s="62"/>
      <c r="AG70" s="60"/>
      <c r="AH70" s="61"/>
      <c r="AI70" s="61"/>
      <c r="AJ70" s="168"/>
      <c r="AK70" s="110"/>
      <c r="AL70" s="99"/>
      <c r="AM70" s="61"/>
      <c r="AN70" s="64"/>
      <c r="AO70" s="111"/>
      <c r="AP70" s="99"/>
      <c r="AQ70" s="61"/>
      <c r="AR70" s="64"/>
      <c r="AS70" s="111">
        <v>8</v>
      </c>
      <c r="AT70" s="99">
        <v>16</v>
      </c>
      <c r="AU70" s="61">
        <v>0</v>
      </c>
      <c r="AV70" s="62">
        <v>151</v>
      </c>
      <c r="AW70" s="60"/>
      <c r="AX70" s="61"/>
      <c r="AY70" s="61"/>
      <c r="AZ70" s="61"/>
      <c r="BA70" s="61"/>
      <c r="BB70" s="61"/>
      <c r="BC70" s="61"/>
      <c r="BD70" s="62">
        <v>7</v>
      </c>
      <c r="BE70" s="198">
        <f t="shared" si="66"/>
        <v>0.96</v>
      </c>
      <c r="BF70" s="48">
        <f t="shared" si="64"/>
        <v>7</v>
      </c>
      <c r="BG70" s="61"/>
      <c r="BH70" s="62">
        <v>7</v>
      </c>
    </row>
    <row r="71" spans="1:60" s="22" customFormat="1" ht="35.25" customHeight="1" x14ac:dyDescent="0.25">
      <c r="A71" s="176" t="s">
        <v>6</v>
      </c>
      <c r="B71" s="162" t="s">
        <v>152</v>
      </c>
      <c r="C71" s="133" t="s">
        <v>131</v>
      </c>
      <c r="D71" s="38">
        <f t="shared" si="58"/>
        <v>4</v>
      </c>
      <c r="E71" s="94">
        <f t="shared" si="65"/>
        <v>100</v>
      </c>
      <c r="F71" s="95">
        <f t="shared" si="60"/>
        <v>16</v>
      </c>
      <c r="G71" s="96">
        <f t="shared" si="61"/>
        <v>6</v>
      </c>
      <c r="H71" s="96">
        <f t="shared" si="61"/>
        <v>10</v>
      </c>
      <c r="I71" s="97"/>
      <c r="J71" s="97"/>
      <c r="K71" s="97"/>
      <c r="L71" s="97">
        <v>10</v>
      </c>
      <c r="M71" s="97"/>
      <c r="N71" s="97"/>
      <c r="O71" s="96">
        <f t="shared" si="62"/>
        <v>0</v>
      </c>
      <c r="P71" s="98">
        <f t="shared" si="63"/>
        <v>84</v>
      </c>
      <c r="Q71" s="63"/>
      <c r="R71" s="61"/>
      <c r="S71" s="61"/>
      <c r="T71" s="64"/>
      <c r="U71" s="60"/>
      <c r="V71" s="61"/>
      <c r="W71" s="61"/>
      <c r="X71" s="62"/>
      <c r="Y71" s="63"/>
      <c r="Z71" s="61"/>
      <c r="AA71" s="61"/>
      <c r="AB71" s="64"/>
      <c r="AC71" s="60"/>
      <c r="AD71" s="61"/>
      <c r="AE71" s="61"/>
      <c r="AF71" s="62"/>
      <c r="AG71" s="60"/>
      <c r="AH71" s="61"/>
      <c r="AI71" s="61"/>
      <c r="AJ71" s="62"/>
      <c r="AK71" s="110"/>
      <c r="AL71" s="99"/>
      <c r="AM71" s="61"/>
      <c r="AN71" s="64"/>
      <c r="AO71" s="111">
        <v>6</v>
      </c>
      <c r="AP71" s="99">
        <v>10</v>
      </c>
      <c r="AQ71" s="61">
        <v>0</v>
      </c>
      <c r="AR71" s="64">
        <v>84</v>
      </c>
      <c r="AS71" s="111"/>
      <c r="AT71" s="99"/>
      <c r="AU71" s="61"/>
      <c r="AV71" s="62"/>
      <c r="AW71" s="60"/>
      <c r="AX71" s="61"/>
      <c r="AY71" s="61"/>
      <c r="AZ71" s="61"/>
      <c r="BA71" s="61"/>
      <c r="BB71" s="61"/>
      <c r="BC71" s="61">
        <v>4</v>
      </c>
      <c r="BD71" s="62"/>
      <c r="BE71" s="198">
        <f t="shared" si="66"/>
        <v>0.64</v>
      </c>
      <c r="BF71" s="48">
        <f t="shared" si="64"/>
        <v>4</v>
      </c>
      <c r="BG71" s="61"/>
      <c r="BH71" s="62">
        <v>4</v>
      </c>
    </row>
    <row r="72" spans="1:60" s="22" customFormat="1" ht="35.25" customHeight="1" x14ac:dyDescent="0.25">
      <c r="A72" s="176" t="s">
        <v>5</v>
      </c>
      <c r="B72" s="195" t="s">
        <v>147</v>
      </c>
      <c r="C72" s="133" t="s">
        <v>142</v>
      </c>
      <c r="D72" s="38">
        <f t="shared" si="58"/>
        <v>3</v>
      </c>
      <c r="E72" s="94">
        <f t="shared" si="65"/>
        <v>75</v>
      </c>
      <c r="F72" s="95">
        <f t="shared" si="60"/>
        <v>8</v>
      </c>
      <c r="G72" s="96">
        <f t="shared" si="61"/>
        <v>0</v>
      </c>
      <c r="H72" s="96">
        <f t="shared" si="61"/>
        <v>8</v>
      </c>
      <c r="I72" s="97"/>
      <c r="J72" s="134"/>
      <c r="K72" s="134"/>
      <c r="L72" s="97">
        <v>8</v>
      </c>
      <c r="M72" s="97"/>
      <c r="N72" s="97"/>
      <c r="O72" s="96">
        <f t="shared" si="62"/>
        <v>0</v>
      </c>
      <c r="P72" s="98">
        <f t="shared" si="63"/>
        <v>67</v>
      </c>
      <c r="Q72" s="63"/>
      <c r="R72" s="61"/>
      <c r="S72" s="61"/>
      <c r="T72" s="64"/>
      <c r="U72" s="60"/>
      <c r="V72" s="61"/>
      <c r="W72" s="61"/>
      <c r="X72" s="62"/>
      <c r="Y72" s="63"/>
      <c r="Z72" s="61"/>
      <c r="AA72" s="61"/>
      <c r="AB72" s="64"/>
      <c r="AC72" s="60"/>
      <c r="AD72" s="61"/>
      <c r="AE72" s="61"/>
      <c r="AF72" s="62"/>
      <c r="AG72" s="60"/>
      <c r="AH72" s="61"/>
      <c r="AI72" s="61"/>
      <c r="AJ72" s="62"/>
      <c r="AK72" s="110"/>
      <c r="AL72" s="99"/>
      <c r="AM72" s="61"/>
      <c r="AN72" s="64"/>
      <c r="AO72" s="111"/>
      <c r="AP72" s="99"/>
      <c r="AQ72" s="61"/>
      <c r="AR72" s="64"/>
      <c r="AS72" s="111"/>
      <c r="AT72" s="99">
        <v>8</v>
      </c>
      <c r="AU72" s="61">
        <v>0</v>
      </c>
      <c r="AV72" s="62">
        <v>67</v>
      </c>
      <c r="AW72" s="60"/>
      <c r="AX72" s="61"/>
      <c r="AY72" s="61"/>
      <c r="AZ72" s="61"/>
      <c r="BA72" s="61"/>
      <c r="BB72" s="61"/>
      <c r="BC72" s="61"/>
      <c r="BD72" s="62">
        <v>3</v>
      </c>
      <c r="BE72" s="198">
        <f t="shared" si="66"/>
        <v>0.32</v>
      </c>
      <c r="BF72" s="48">
        <f t="shared" si="64"/>
        <v>3</v>
      </c>
      <c r="BG72" s="61"/>
      <c r="BH72" s="62">
        <v>3</v>
      </c>
    </row>
    <row r="73" spans="1:60" s="22" customFormat="1" ht="35.25" customHeight="1" x14ac:dyDescent="0.25">
      <c r="A73" s="176" t="s">
        <v>20</v>
      </c>
      <c r="B73" s="91" t="s">
        <v>129</v>
      </c>
      <c r="C73" s="133" t="s">
        <v>89</v>
      </c>
      <c r="D73" s="92">
        <f t="shared" si="58"/>
        <v>5</v>
      </c>
      <c r="E73" s="94">
        <f t="shared" si="65"/>
        <v>125</v>
      </c>
      <c r="F73" s="95">
        <f t="shared" si="60"/>
        <v>28</v>
      </c>
      <c r="G73" s="96">
        <f t="shared" si="61"/>
        <v>12</v>
      </c>
      <c r="H73" s="96">
        <f t="shared" si="61"/>
        <v>16</v>
      </c>
      <c r="I73" s="97"/>
      <c r="J73" s="97">
        <v>16</v>
      </c>
      <c r="K73" s="97"/>
      <c r="L73" s="134"/>
      <c r="M73" s="134"/>
      <c r="N73" s="97"/>
      <c r="O73" s="96">
        <f t="shared" si="62"/>
        <v>0</v>
      </c>
      <c r="P73" s="98">
        <f t="shared" si="63"/>
        <v>97</v>
      </c>
      <c r="Q73" s="63"/>
      <c r="R73" s="61"/>
      <c r="S73" s="61"/>
      <c r="T73" s="64"/>
      <c r="U73" s="60"/>
      <c r="V73" s="61"/>
      <c r="W73" s="61"/>
      <c r="X73" s="62"/>
      <c r="Y73" s="63"/>
      <c r="Z73" s="61"/>
      <c r="AA73" s="61"/>
      <c r="AB73" s="64"/>
      <c r="AC73" s="60"/>
      <c r="AD73" s="61"/>
      <c r="AE73" s="61"/>
      <c r="AF73" s="62"/>
      <c r="AG73" s="60"/>
      <c r="AH73" s="61"/>
      <c r="AI73" s="61"/>
      <c r="AJ73" s="62"/>
      <c r="AK73" s="110"/>
      <c r="AL73" s="99"/>
      <c r="AM73" s="61"/>
      <c r="AN73" s="64"/>
      <c r="AO73" s="111"/>
      <c r="AP73" s="99"/>
      <c r="AQ73" s="61"/>
      <c r="AR73" s="64"/>
      <c r="AS73" s="111">
        <v>12</v>
      </c>
      <c r="AT73" s="99">
        <v>16</v>
      </c>
      <c r="AU73" s="61">
        <v>0</v>
      </c>
      <c r="AV73" s="62">
        <v>97</v>
      </c>
      <c r="AW73" s="60"/>
      <c r="AX73" s="61"/>
      <c r="AY73" s="61"/>
      <c r="AZ73" s="61"/>
      <c r="BA73" s="61"/>
      <c r="BB73" s="61"/>
      <c r="BC73" s="61"/>
      <c r="BD73" s="62">
        <v>5</v>
      </c>
      <c r="BE73" s="198">
        <f t="shared" si="66"/>
        <v>1.1200000000000001</v>
      </c>
      <c r="BF73" s="61">
        <f t="shared" si="64"/>
        <v>5</v>
      </c>
      <c r="BG73" s="61"/>
      <c r="BH73" s="62">
        <v>5</v>
      </c>
    </row>
    <row r="74" spans="1:60" s="22" customFormat="1" ht="35.25" customHeight="1" thickBot="1" x14ac:dyDescent="0.3">
      <c r="A74" s="176" t="s">
        <v>21</v>
      </c>
      <c r="B74" s="205" t="s">
        <v>173</v>
      </c>
      <c r="C74" s="206" t="s">
        <v>175</v>
      </c>
      <c r="D74" s="237">
        <f>SUM(AW74:BD74)</f>
        <v>22</v>
      </c>
      <c r="E74" s="263">
        <f t="shared" ref="E74" si="67">SUM(F74,P74)</f>
        <v>560</v>
      </c>
      <c r="F74" s="264">
        <f t="shared" ref="F74" si="68">SUM(G74:H74,O74)</f>
        <v>560</v>
      </c>
      <c r="G74" s="96">
        <f t="shared" ref="G74" si="69">SUM(Q74,U74,Y74,AC74,AG74,AK74,AO74,AS74)</f>
        <v>0</v>
      </c>
      <c r="H74" s="96">
        <f t="shared" ref="H74" si="70">SUM(R74,V74,Z74,AD74,AH74,AL74,AP74,AT74)</f>
        <v>560</v>
      </c>
      <c r="I74" s="208"/>
      <c r="J74" s="208"/>
      <c r="K74" s="208">
        <v>560</v>
      </c>
      <c r="L74" s="208"/>
      <c r="M74" s="208"/>
      <c r="N74" s="208"/>
      <c r="O74" s="207">
        <v>0</v>
      </c>
      <c r="P74" s="209">
        <v>0</v>
      </c>
      <c r="Q74" s="210"/>
      <c r="R74" s="210"/>
      <c r="S74" s="210"/>
      <c r="T74" s="86"/>
      <c r="U74" s="87"/>
      <c r="V74" s="210"/>
      <c r="W74" s="210"/>
      <c r="X74" s="72"/>
      <c r="Y74" s="210"/>
      <c r="Z74" s="213"/>
      <c r="AA74" s="210"/>
      <c r="AB74" s="72"/>
      <c r="AC74" s="210"/>
      <c r="AD74" s="213">
        <v>240</v>
      </c>
      <c r="AE74" s="210"/>
      <c r="AF74" s="72"/>
      <c r="AG74" s="210"/>
      <c r="AH74" s="213">
        <v>160</v>
      </c>
      <c r="AI74" s="210"/>
      <c r="AJ74" s="72"/>
      <c r="AK74" s="210"/>
      <c r="AL74" s="213">
        <v>160</v>
      </c>
      <c r="AM74" s="210"/>
      <c r="AN74" s="212"/>
      <c r="AO74" s="211"/>
      <c r="AP74" s="211"/>
      <c r="AQ74" s="210"/>
      <c r="AR74" s="212"/>
      <c r="AS74" s="219"/>
      <c r="AT74" s="218"/>
      <c r="AU74" s="216"/>
      <c r="AV74" s="217"/>
      <c r="AW74" s="69"/>
      <c r="AX74" s="70"/>
      <c r="AY74" s="70"/>
      <c r="AZ74" s="70">
        <v>10</v>
      </c>
      <c r="BA74" s="70">
        <v>6</v>
      </c>
      <c r="BB74" s="70">
        <v>6</v>
      </c>
      <c r="BC74" s="70"/>
      <c r="BD74" s="71"/>
      <c r="BE74" s="198">
        <v>22</v>
      </c>
      <c r="BF74" s="137">
        <v>22</v>
      </c>
      <c r="BG74" s="137"/>
      <c r="BH74" s="138">
        <v>22</v>
      </c>
    </row>
    <row r="75" spans="1:60" s="22" customFormat="1" ht="51" customHeight="1" thickBot="1" x14ac:dyDescent="0.3">
      <c r="A75" s="183" t="s">
        <v>126</v>
      </c>
      <c r="B75" s="170" t="s">
        <v>164</v>
      </c>
      <c r="C75" s="166"/>
      <c r="D75" s="166">
        <f>SUM(D76:D83)</f>
        <v>46</v>
      </c>
      <c r="E75" s="230">
        <f t="shared" ref="E75:BH75" si="71">SUM(E76:E83)</f>
        <v>1160</v>
      </c>
      <c r="F75" s="188">
        <f t="shared" si="71"/>
        <v>666</v>
      </c>
      <c r="G75" s="187">
        <f t="shared" si="71"/>
        <v>32</v>
      </c>
      <c r="H75" s="188">
        <f t="shared" si="71"/>
        <v>634</v>
      </c>
      <c r="I75" s="188">
        <f t="shared" si="71"/>
        <v>0</v>
      </c>
      <c r="J75" s="188">
        <f t="shared" si="71"/>
        <v>16</v>
      </c>
      <c r="K75" s="188">
        <f t="shared" si="71"/>
        <v>560</v>
      </c>
      <c r="L75" s="188">
        <f t="shared" si="71"/>
        <v>58</v>
      </c>
      <c r="M75" s="187">
        <f t="shared" si="71"/>
        <v>0</v>
      </c>
      <c r="N75" s="188">
        <f t="shared" si="71"/>
        <v>0</v>
      </c>
      <c r="O75" s="188">
        <f t="shared" si="71"/>
        <v>0</v>
      </c>
      <c r="P75" s="127">
        <f t="shared" si="71"/>
        <v>494</v>
      </c>
      <c r="Q75" s="230">
        <f t="shared" si="71"/>
        <v>0</v>
      </c>
      <c r="R75" s="188">
        <f t="shared" si="71"/>
        <v>0</v>
      </c>
      <c r="S75" s="188">
        <f t="shared" si="71"/>
        <v>0</v>
      </c>
      <c r="T75" s="127">
        <f t="shared" si="71"/>
        <v>0</v>
      </c>
      <c r="U75" s="230">
        <f t="shared" si="71"/>
        <v>0</v>
      </c>
      <c r="V75" s="188">
        <f t="shared" si="71"/>
        <v>0</v>
      </c>
      <c r="W75" s="188">
        <f t="shared" si="71"/>
        <v>0</v>
      </c>
      <c r="X75" s="188">
        <f t="shared" si="71"/>
        <v>0</v>
      </c>
      <c r="Y75" s="188">
        <f t="shared" si="71"/>
        <v>0</v>
      </c>
      <c r="Z75" s="188">
        <f t="shared" si="71"/>
        <v>0</v>
      </c>
      <c r="AA75" s="188">
        <f t="shared" si="71"/>
        <v>0</v>
      </c>
      <c r="AB75" s="127">
        <f t="shared" si="71"/>
        <v>0</v>
      </c>
      <c r="AC75" s="230">
        <f t="shared" si="71"/>
        <v>0</v>
      </c>
      <c r="AD75" s="188">
        <f t="shared" si="71"/>
        <v>240</v>
      </c>
      <c r="AE75" s="188">
        <f t="shared" si="71"/>
        <v>0</v>
      </c>
      <c r="AF75" s="127">
        <f t="shared" si="71"/>
        <v>0</v>
      </c>
      <c r="AG75" s="230">
        <f t="shared" si="71"/>
        <v>0</v>
      </c>
      <c r="AH75" s="188">
        <f t="shared" si="71"/>
        <v>160</v>
      </c>
      <c r="AI75" s="188">
        <f t="shared" si="71"/>
        <v>0</v>
      </c>
      <c r="AJ75" s="250">
        <f t="shared" si="71"/>
        <v>0</v>
      </c>
      <c r="AK75" s="230">
        <f t="shared" si="71"/>
        <v>8</v>
      </c>
      <c r="AL75" s="188">
        <f t="shared" si="71"/>
        <v>176</v>
      </c>
      <c r="AM75" s="188">
        <f t="shared" si="71"/>
        <v>0</v>
      </c>
      <c r="AN75" s="251">
        <f t="shared" si="71"/>
        <v>51</v>
      </c>
      <c r="AO75" s="187">
        <f t="shared" si="71"/>
        <v>8</v>
      </c>
      <c r="AP75" s="188">
        <f t="shared" si="71"/>
        <v>18</v>
      </c>
      <c r="AQ75" s="188">
        <f t="shared" si="71"/>
        <v>0</v>
      </c>
      <c r="AR75" s="250">
        <f t="shared" si="71"/>
        <v>124</v>
      </c>
      <c r="AS75" s="230">
        <f t="shared" si="71"/>
        <v>16</v>
      </c>
      <c r="AT75" s="188">
        <f t="shared" si="71"/>
        <v>40</v>
      </c>
      <c r="AU75" s="188">
        <f t="shared" si="71"/>
        <v>0</v>
      </c>
      <c r="AV75" s="250">
        <f t="shared" si="71"/>
        <v>319</v>
      </c>
      <c r="AW75" s="230">
        <f t="shared" si="71"/>
        <v>0</v>
      </c>
      <c r="AX75" s="188">
        <f t="shared" si="71"/>
        <v>0</v>
      </c>
      <c r="AY75" s="188">
        <f t="shared" si="71"/>
        <v>0</v>
      </c>
      <c r="AZ75" s="188">
        <f t="shared" si="71"/>
        <v>10</v>
      </c>
      <c r="BA75" s="188">
        <f t="shared" si="71"/>
        <v>6</v>
      </c>
      <c r="BB75" s="188">
        <f t="shared" si="71"/>
        <v>9</v>
      </c>
      <c r="BC75" s="188">
        <f t="shared" si="71"/>
        <v>6</v>
      </c>
      <c r="BD75" s="251">
        <f t="shared" si="71"/>
        <v>15</v>
      </c>
      <c r="BE75" s="187">
        <f t="shared" si="71"/>
        <v>26.240000000000002</v>
      </c>
      <c r="BF75" s="188">
        <f t="shared" si="71"/>
        <v>46</v>
      </c>
      <c r="BG75" s="188">
        <f t="shared" si="71"/>
        <v>0</v>
      </c>
      <c r="BH75" s="127">
        <f t="shared" si="71"/>
        <v>46</v>
      </c>
    </row>
    <row r="76" spans="1:60" s="22" customFormat="1" ht="35.25" customHeight="1" x14ac:dyDescent="0.25">
      <c r="A76" s="182" t="s">
        <v>10</v>
      </c>
      <c r="B76" s="171" t="s">
        <v>120</v>
      </c>
      <c r="C76" s="130" t="s">
        <v>141</v>
      </c>
      <c r="D76" s="38">
        <f t="shared" ref="D76:D82" si="72">SUM(AW76:BD76)</f>
        <v>2</v>
      </c>
      <c r="E76" s="40">
        <f t="shared" ref="E76:E82" si="73">SUM(F76,P76)</f>
        <v>50</v>
      </c>
      <c r="F76" s="41">
        <f>SUM(G76:H76,O76)</f>
        <v>16</v>
      </c>
      <c r="G76" s="42">
        <f>SUM(Q76,U76,Y76,AC76,AG76,AK76,AO76,AS76)</f>
        <v>8</v>
      </c>
      <c r="H76" s="42">
        <f>SUM(R76,V76,Z76,AD76,AH76,AL76,AP76,AT76)</f>
        <v>8</v>
      </c>
      <c r="I76" s="44"/>
      <c r="J76" s="131"/>
      <c r="K76" s="131"/>
      <c r="L76" s="44">
        <v>8</v>
      </c>
      <c r="M76" s="44"/>
      <c r="N76" s="44"/>
      <c r="O76" s="42">
        <f>SUM(S76,W76,AA76,AE76,AI76,AM76,AQ76,AU76)</f>
        <v>0</v>
      </c>
      <c r="P76" s="45">
        <f>SUM(T76,X76,AB76,AF76,AJ76,AN76,AR76,AV76)</f>
        <v>34</v>
      </c>
      <c r="Q76" s="54"/>
      <c r="R76" s="48"/>
      <c r="S76" s="48"/>
      <c r="T76" s="49"/>
      <c r="U76" s="56"/>
      <c r="V76" s="48"/>
      <c r="W76" s="48"/>
      <c r="X76" s="57"/>
      <c r="Y76" s="54"/>
      <c r="Z76" s="48"/>
      <c r="AA76" s="48"/>
      <c r="AB76" s="49"/>
      <c r="AC76" s="56"/>
      <c r="AD76" s="48"/>
      <c r="AE76" s="48"/>
      <c r="AF76" s="57"/>
      <c r="AG76" s="56"/>
      <c r="AH76" s="48"/>
      <c r="AI76" s="48"/>
      <c r="AJ76" s="57"/>
      <c r="AK76" s="46">
        <v>8</v>
      </c>
      <c r="AL76" s="47">
        <v>8</v>
      </c>
      <c r="AM76" s="48">
        <v>0</v>
      </c>
      <c r="AN76" s="49">
        <v>34</v>
      </c>
      <c r="AO76" s="56"/>
      <c r="AP76" s="48"/>
      <c r="AQ76" s="48"/>
      <c r="AR76" s="49"/>
      <c r="AS76" s="132"/>
      <c r="AT76" s="47"/>
      <c r="AU76" s="48"/>
      <c r="AV76" s="57"/>
      <c r="AW76" s="56"/>
      <c r="AX76" s="48"/>
      <c r="AY76" s="48"/>
      <c r="AZ76" s="48"/>
      <c r="BA76" s="48"/>
      <c r="BB76" s="48">
        <v>2</v>
      </c>
      <c r="BC76" s="48"/>
      <c r="BD76" s="57"/>
      <c r="BE76" s="198">
        <f>F76/25</f>
        <v>0.64</v>
      </c>
      <c r="BF76" s="48">
        <f>SUM(AW76:BD76)</f>
        <v>2</v>
      </c>
      <c r="BG76" s="48"/>
      <c r="BH76" s="53">
        <v>2</v>
      </c>
    </row>
    <row r="77" spans="1:60" s="22" customFormat="1" ht="35.25" customHeight="1" x14ac:dyDescent="0.25">
      <c r="A77" s="176" t="s">
        <v>9</v>
      </c>
      <c r="B77" s="25" t="s">
        <v>121</v>
      </c>
      <c r="C77" s="133" t="s">
        <v>141</v>
      </c>
      <c r="D77" s="38">
        <f t="shared" si="72"/>
        <v>1</v>
      </c>
      <c r="E77" s="94">
        <f t="shared" si="73"/>
        <v>25</v>
      </c>
      <c r="F77" s="95">
        <f t="shared" ref="F77:F82" si="74">SUM(G77:H77,O77)</f>
        <v>8</v>
      </c>
      <c r="G77" s="96">
        <f t="shared" ref="G77:G82" si="75">SUM(Q77,U77,Y77,AC77,AG77,AK77,AO77,AS77)</f>
        <v>0</v>
      </c>
      <c r="H77" s="96">
        <f t="shared" ref="H77:H82" si="76">SUM(R77,V77,Z77,AD77,AH77,AL77,AP77,AT77)</f>
        <v>8</v>
      </c>
      <c r="I77" s="97"/>
      <c r="J77" s="97"/>
      <c r="K77" s="97"/>
      <c r="L77" s="97">
        <v>8</v>
      </c>
      <c r="M77" s="97"/>
      <c r="N77" s="97"/>
      <c r="O77" s="96">
        <f t="shared" ref="O77:O82" si="77">SUM(S77,W77,AA77,AE77,AI77,AM77,AQ77,AU77)</f>
        <v>0</v>
      </c>
      <c r="P77" s="45">
        <f t="shared" ref="P77:P82" si="78">SUM(T77,X77,AB77,AF77,AJ77,AN77,AR77,AV77)</f>
        <v>17</v>
      </c>
      <c r="Q77" s="63"/>
      <c r="R77" s="61"/>
      <c r="S77" s="61"/>
      <c r="T77" s="64"/>
      <c r="U77" s="60"/>
      <c r="V77" s="61"/>
      <c r="W77" s="61"/>
      <c r="X77" s="62"/>
      <c r="Y77" s="63"/>
      <c r="Z77" s="61"/>
      <c r="AA77" s="61"/>
      <c r="AB77" s="64"/>
      <c r="AC77" s="60"/>
      <c r="AD77" s="61"/>
      <c r="AE77" s="61"/>
      <c r="AF77" s="62"/>
      <c r="AG77" s="111"/>
      <c r="AH77" s="99"/>
      <c r="AI77" s="61"/>
      <c r="AJ77" s="62"/>
      <c r="AK77" s="110"/>
      <c r="AL77" s="99">
        <v>8</v>
      </c>
      <c r="AM77" s="61"/>
      <c r="AN77" s="64">
        <v>17</v>
      </c>
      <c r="AO77" s="111"/>
      <c r="AP77" s="99"/>
      <c r="AQ77" s="61"/>
      <c r="AR77" s="64"/>
      <c r="AS77" s="60"/>
      <c r="AT77" s="61"/>
      <c r="AU77" s="61"/>
      <c r="AV77" s="62"/>
      <c r="AW77" s="60"/>
      <c r="AX77" s="61"/>
      <c r="AY77" s="61"/>
      <c r="AZ77" s="61"/>
      <c r="BA77" s="61"/>
      <c r="BB77" s="61">
        <v>1</v>
      </c>
      <c r="BC77" s="61"/>
      <c r="BD77" s="62"/>
      <c r="BE77" s="198">
        <f>F77/25</f>
        <v>0.32</v>
      </c>
      <c r="BF77" s="48">
        <f t="shared" ref="BF77:BF82" si="79">SUM(AW77:BD77)</f>
        <v>1</v>
      </c>
      <c r="BG77" s="61"/>
      <c r="BH77" s="62">
        <v>1</v>
      </c>
    </row>
    <row r="78" spans="1:60" s="22" customFormat="1" ht="35.25" customHeight="1" x14ac:dyDescent="0.25">
      <c r="A78" s="176" t="s">
        <v>8</v>
      </c>
      <c r="B78" s="25" t="s">
        <v>122</v>
      </c>
      <c r="C78" s="133" t="s">
        <v>131</v>
      </c>
      <c r="D78" s="38">
        <f t="shared" si="72"/>
        <v>2</v>
      </c>
      <c r="E78" s="94">
        <f t="shared" si="73"/>
        <v>50</v>
      </c>
      <c r="F78" s="95">
        <f t="shared" si="74"/>
        <v>10</v>
      </c>
      <c r="G78" s="96">
        <f t="shared" si="75"/>
        <v>0</v>
      </c>
      <c r="H78" s="96">
        <f t="shared" si="76"/>
        <v>10</v>
      </c>
      <c r="I78" s="97"/>
      <c r="J78" s="97"/>
      <c r="K78" s="97"/>
      <c r="L78" s="134">
        <v>10</v>
      </c>
      <c r="M78" s="134"/>
      <c r="N78" s="97"/>
      <c r="O78" s="96">
        <f t="shared" si="77"/>
        <v>0</v>
      </c>
      <c r="P78" s="98">
        <f t="shared" si="78"/>
        <v>40</v>
      </c>
      <c r="Q78" s="63"/>
      <c r="R78" s="61"/>
      <c r="S78" s="61"/>
      <c r="T78" s="64"/>
      <c r="U78" s="60"/>
      <c r="V78" s="61"/>
      <c r="W78" s="61"/>
      <c r="X78" s="62"/>
      <c r="Y78" s="63"/>
      <c r="Z78" s="61"/>
      <c r="AA78" s="61"/>
      <c r="AB78" s="64"/>
      <c r="AC78" s="60"/>
      <c r="AD78" s="61"/>
      <c r="AE78" s="61"/>
      <c r="AF78" s="62"/>
      <c r="AG78" s="60"/>
      <c r="AH78" s="61"/>
      <c r="AI78" s="61"/>
      <c r="AJ78" s="62"/>
      <c r="AK78" s="110"/>
      <c r="AL78" s="99"/>
      <c r="AM78" s="61"/>
      <c r="AN78" s="64"/>
      <c r="AO78" s="111"/>
      <c r="AP78" s="99">
        <v>10</v>
      </c>
      <c r="AQ78" s="61">
        <v>0</v>
      </c>
      <c r="AR78" s="64">
        <v>40</v>
      </c>
      <c r="AS78" s="111"/>
      <c r="AT78" s="99"/>
      <c r="AU78" s="61"/>
      <c r="AV78" s="62"/>
      <c r="AW78" s="60"/>
      <c r="AX78" s="61"/>
      <c r="AY78" s="61"/>
      <c r="AZ78" s="61"/>
      <c r="BA78" s="61"/>
      <c r="BB78" s="61"/>
      <c r="BC78" s="61">
        <v>2</v>
      </c>
      <c r="BD78" s="62"/>
      <c r="BE78" s="198">
        <f t="shared" ref="BE78:BE82" si="80">F78/25</f>
        <v>0.4</v>
      </c>
      <c r="BF78" s="48">
        <f t="shared" si="79"/>
        <v>2</v>
      </c>
      <c r="BG78" s="61"/>
      <c r="BH78" s="62">
        <v>2</v>
      </c>
    </row>
    <row r="79" spans="1:60" s="22" customFormat="1" ht="35.25" customHeight="1" x14ac:dyDescent="0.25">
      <c r="A79" s="176" t="s">
        <v>7</v>
      </c>
      <c r="B79" s="25" t="s">
        <v>123</v>
      </c>
      <c r="C79" s="133" t="s">
        <v>89</v>
      </c>
      <c r="D79" s="38">
        <f t="shared" si="72"/>
        <v>7</v>
      </c>
      <c r="E79" s="94">
        <f t="shared" si="73"/>
        <v>175</v>
      </c>
      <c r="F79" s="95">
        <f t="shared" si="74"/>
        <v>24</v>
      </c>
      <c r="G79" s="96">
        <f t="shared" si="75"/>
        <v>8</v>
      </c>
      <c r="H79" s="96">
        <f t="shared" si="76"/>
        <v>16</v>
      </c>
      <c r="I79" s="97"/>
      <c r="J79" s="97"/>
      <c r="K79" s="97"/>
      <c r="L79" s="134">
        <v>16</v>
      </c>
      <c r="M79" s="134"/>
      <c r="N79" s="97"/>
      <c r="O79" s="96">
        <f t="shared" si="77"/>
        <v>0</v>
      </c>
      <c r="P79" s="98">
        <f t="shared" si="78"/>
        <v>151</v>
      </c>
      <c r="Q79" s="63"/>
      <c r="R79" s="61"/>
      <c r="S79" s="61"/>
      <c r="T79" s="64"/>
      <c r="U79" s="60"/>
      <c r="V79" s="61"/>
      <c r="W79" s="61"/>
      <c r="X79" s="62"/>
      <c r="Y79" s="63"/>
      <c r="Z79" s="61"/>
      <c r="AA79" s="61"/>
      <c r="AB79" s="64"/>
      <c r="AC79" s="60"/>
      <c r="AD79" s="61"/>
      <c r="AE79" s="61"/>
      <c r="AF79" s="62"/>
      <c r="AG79" s="60"/>
      <c r="AH79" s="61"/>
      <c r="AI79" s="61"/>
      <c r="AJ79" s="168"/>
      <c r="AK79" s="110"/>
      <c r="AL79" s="99"/>
      <c r="AM79" s="61"/>
      <c r="AN79" s="64"/>
      <c r="AO79" s="111"/>
      <c r="AP79" s="99"/>
      <c r="AQ79" s="61"/>
      <c r="AR79" s="64"/>
      <c r="AS79" s="111">
        <v>8</v>
      </c>
      <c r="AT79" s="99">
        <v>16</v>
      </c>
      <c r="AU79" s="61">
        <v>0</v>
      </c>
      <c r="AV79" s="62">
        <v>151</v>
      </c>
      <c r="AW79" s="60"/>
      <c r="AX79" s="61"/>
      <c r="AY79" s="61"/>
      <c r="AZ79" s="61"/>
      <c r="BA79" s="61"/>
      <c r="BB79" s="61"/>
      <c r="BC79" s="61"/>
      <c r="BD79" s="62">
        <v>7</v>
      </c>
      <c r="BE79" s="198">
        <f t="shared" si="80"/>
        <v>0.96</v>
      </c>
      <c r="BF79" s="48">
        <f t="shared" si="79"/>
        <v>7</v>
      </c>
      <c r="BG79" s="61"/>
      <c r="BH79" s="62">
        <v>7</v>
      </c>
    </row>
    <row r="80" spans="1:60" s="22" customFormat="1" ht="35.25" customHeight="1" x14ac:dyDescent="0.25">
      <c r="A80" s="176" t="s">
        <v>6</v>
      </c>
      <c r="B80" s="25" t="s">
        <v>124</v>
      </c>
      <c r="C80" s="133" t="s">
        <v>131</v>
      </c>
      <c r="D80" s="38">
        <f t="shared" si="72"/>
        <v>4</v>
      </c>
      <c r="E80" s="94">
        <f t="shared" si="73"/>
        <v>100</v>
      </c>
      <c r="F80" s="95">
        <f t="shared" si="74"/>
        <v>16</v>
      </c>
      <c r="G80" s="96">
        <f t="shared" si="75"/>
        <v>8</v>
      </c>
      <c r="H80" s="96">
        <f t="shared" si="76"/>
        <v>8</v>
      </c>
      <c r="I80" s="97"/>
      <c r="J80" s="97">
        <v>8</v>
      </c>
      <c r="K80" s="97"/>
      <c r="L80" s="97"/>
      <c r="M80" s="97"/>
      <c r="N80" s="97"/>
      <c r="O80" s="96">
        <f t="shared" si="77"/>
        <v>0</v>
      </c>
      <c r="P80" s="98">
        <f t="shared" si="78"/>
        <v>84</v>
      </c>
      <c r="Q80" s="63"/>
      <c r="R80" s="61"/>
      <c r="S80" s="61"/>
      <c r="T80" s="64"/>
      <c r="U80" s="60"/>
      <c r="V80" s="61"/>
      <c r="W80" s="61"/>
      <c r="X80" s="62"/>
      <c r="Y80" s="63"/>
      <c r="Z80" s="61"/>
      <c r="AA80" s="61"/>
      <c r="AB80" s="64"/>
      <c r="AC80" s="60"/>
      <c r="AD80" s="61"/>
      <c r="AE80" s="61"/>
      <c r="AF80" s="62"/>
      <c r="AG80" s="60"/>
      <c r="AH80" s="61"/>
      <c r="AI80" s="61"/>
      <c r="AJ80" s="62"/>
      <c r="AK80" s="110"/>
      <c r="AL80" s="99"/>
      <c r="AM80" s="61"/>
      <c r="AN80" s="64"/>
      <c r="AO80" s="111">
        <v>8</v>
      </c>
      <c r="AP80" s="99">
        <v>8</v>
      </c>
      <c r="AQ80" s="61">
        <v>0</v>
      </c>
      <c r="AR80" s="64">
        <v>84</v>
      </c>
      <c r="AS80" s="111"/>
      <c r="AT80" s="99"/>
      <c r="AU80" s="61"/>
      <c r="AV80" s="62"/>
      <c r="AW80" s="60"/>
      <c r="AX80" s="61"/>
      <c r="AY80" s="61"/>
      <c r="AZ80" s="61"/>
      <c r="BA80" s="61"/>
      <c r="BB80" s="61"/>
      <c r="BC80" s="61">
        <v>4</v>
      </c>
      <c r="BD80" s="62"/>
      <c r="BE80" s="198">
        <f t="shared" si="80"/>
        <v>0.64</v>
      </c>
      <c r="BF80" s="48">
        <f t="shared" si="79"/>
        <v>4</v>
      </c>
      <c r="BG80" s="61"/>
      <c r="BH80" s="62">
        <v>4</v>
      </c>
    </row>
    <row r="81" spans="1:63" ht="36.75" customHeight="1" x14ac:dyDescent="0.25">
      <c r="A81" s="176" t="s">
        <v>5</v>
      </c>
      <c r="B81" s="25" t="s">
        <v>125</v>
      </c>
      <c r="C81" s="163" t="s">
        <v>89</v>
      </c>
      <c r="D81" s="38">
        <f t="shared" si="72"/>
        <v>5</v>
      </c>
      <c r="E81" s="94">
        <f t="shared" si="73"/>
        <v>125</v>
      </c>
      <c r="F81" s="95">
        <f t="shared" si="74"/>
        <v>24</v>
      </c>
      <c r="G81" s="96">
        <f t="shared" si="75"/>
        <v>8</v>
      </c>
      <c r="H81" s="96">
        <f t="shared" si="76"/>
        <v>16</v>
      </c>
      <c r="I81" s="97"/>
      <c r="J81" s="134">
        <v>8</v>
      </c>
      <c r="K81" s="134"/>
      <c r="L81" s="97">
        <v>8</v>
      </c>
      <c r="M81" s="97"/>
      <c r="N81" s="97"/>
      <c r="O81" s="96">
        <f t="shared" si="77"/>
        <v>0</v>
      </c>
      <c r="P81" s="98">
        <f t="shared" si="78"/>
        <v>101</v>
      </c>
      <c r="Q81" s="63"/>
      <c r="R81" s="61"/>
      <c r="S81" s="61"/>
      <c r="T81" s="64"/>
      <c r="U81" s="60"/>
      <c r="V81" s="61"/>
      <c r="W81" s="61"/>
      <c r="X81" s="62"/>
      <c r="Y81" s="63"/>
      <c r="Z81" s="61"/>
      <c r="AA81" s="61"/>
      <c r="AB81" s="64"/>
      <c r="AC81" s="60"/>
      <c r="AD81" s="61"/>
      <c r="AE81" s="61"/>
      <c r="AF81" s="62"/>
      <c r="AG81" s="60"/>
      <c r="AH81" s="61"/>
      <c r="AI81" s="61"/>
      <c r="AJ81" s="62"/>
      <c r="AK81" s="110"/>
      <c r="AL81" s="99"/>
      <c r="AM81" s="61"/>
      <c r="AN81" s="64"/>
      <c r="AO81" s="111"/>
      <c r="AP81" s="99"/>
      <c r="AQ81" s="61"/>
      <c r="AR81" s="64"/>
      <c r="AS81" s="111">
        <v>8</v>
      </c>
      <c r="AT81" s="99">
        <v>16</v>
      </c>
      <c r="AU81" s="61">
        <v>0</v>
      </c>
      <c r="AV81" s="62">
        <v>101</v>
      </c>
      <c r="AW81" s="60"/>
      <c r="AX81" s="61"/>
      <c r="AY81" s="61"/>
      <c r="AZ81" s="61"/>
      <c r="BA81" s="61"/>
      <c r="BB81" s="61"/>
      <c r="BC81" s="61"/>
      <c r="BD81" s="62">
        <v>5</v>
      </c>
      <c r="BE81" s="198">
        <f t="shared" si="80"/>
        <v>0.96</v>
      </c>
      <c r="BF81" s="48">
        <f t="shared" si="79"/>
        <v>5</v>
      </c>
      <c r="BG81" s="61"/>
      <c r="BH81" s="62">
        <v>5</v>
      </c>
      <c r="BI81" s="22"/>
      <c r="BJ81" s="22"/>
      <c r="BK81" s="22"/>
    </row>
    <row r="82" spans="1:63" ht="36.75" customHeight="1" x14ac:dyDescent="0.25">
      <c r="A82" s="176" t="s">
        <v>20</v>
      </c>
      <c r="B82" s="25" t="s">
        <v>148</v>
      </c>
      <c r="C82" s="178" t="s">
        <v>142</v>
      </c>
      <c r="D82" s="92">
        <f t="shared" si="72"/>
        <v>3</v>
      </c>
      <c r="E82" s="94">
        <f t="shared" si="73"/>
        <v>75</v>
      </c>
      <c r="F82" s="95">
        <f t="shared" si="74"/>
        <v>8</v>
      </c>
      <c r="G82" s="96">
        <f t="shared" si="75"/>
        <v>0</v>
      </c>
      <c r="H82" s="96">
        <f t="shared" si="76"/>
        <v>8</v>
      </c>
      <c r="I82" s="97"/>
      <c r="J82" s="97"/>
      <c r="K82" s="97"/>
      <c r="L82" s="134">
        <v>8</v>
      </c>
      <c r="M82" s="134"/>
      <c r="N82" s="97"/>
      <c r="O82" s="96">
        <f t="shared" si="77"/>
        <v>0</v>
      </c>
      <c r="P82" s="98">
        <f t="shared" si="78"/>
        <v>67</v>
      </c>
      <c r="Q82" s="63"/>
      <c r="R82" s="61"/>
      <c r="S82" s="61"/>
      <c r="T82" s="64"/>
      <c r="U82" s="60"/>
      <c r="V82" s="61"/>
      <c r="W82" s="61"/>
      <c r="X82" s="62"/>
      <c r="Y82" s="63"/>
      <c r="Z82" s="61"/>
      <c r="AA82" s="61"/>
      <c r="AB82" s="64"/>
      <c r="AC82" s="60"/>
      <c r="AD82" s="61"/>
      <c r="AE82" s="61"/>
      <c r="AF82" s="62"/>
      <c r="AG82" s="60"/>
      <c r="AH82" s="61"/>
      <c r="AI82" s="61"/>
      <c r="AJ82" s="62"/>
      <c r="AK82" s="110"/>
      <c r="AL82" s="99"/>
      <c r="AM82" s="61"/>
      <c r="AN82" s="64"/>
      <c r="AO82" s="111"/>
      <c r="AP82" s="99"/>
      <c r="AQ82" s="61"/>
      <c r="AR82" s="64"/>
      <c r="AS82" s="111">
        <v>0</v>
      </c>
      <c r="AT82" s="99">
        <v>8</v>
      </c>
      <c r="AU82" s="61">
        <v>0</v>
      </c>
      <c r="AV82" s="62">
        <v>67</v>
      </c>
      <c r="AW82" s="60"/>
      <c r="AX82" s="61"/>
      <c r="AY82" s="61"/>
      <c r="AZ82" s="61"/>
      <c r="BA82" s="61"/>
      <c r="BB82" s="61"/>
      <c r="BC82" s="61"/>
      <c r="BD82" s="62">
        <v>3</v>
      </c>
      <c r="BE82" s="198">
        <f t="shared" si="80"/>
        <v>0.32</v>
      </c>
      <c r="BF82" s="61">
        <f t="shared" si="79"/>
        <v>3</v>
      </c>
      <c r="BG82" s="61"/>
      <c r="BH82" s="62">
        <v>3</v>
      </c>
      <c r="BI82" s="22"/>
      <c r="BJ82" s="22"/>
      <c r="BK82" s="22"/>
    </row>
    <row r="83" spans="1:63" ht="36.75" customHeight="1" thickBot="1" x14ac:dyDescent="0.3">
      <c r="A83" s="176" t="s">
        <v>21</v>
      </c>
      <c r="B83" s="205" t="s">
        <v>173</v>
      </c>
      <c r="C83" s="67" t="s">
        <v>175</v>
      </c>
      <c r="D83" s="238">
        <f>SUM(AW83:BD83)</f>
        <v>22</v>
      </c>
      <c r="E83" s="263">
        <f t="shared" ref="E83" si="81">SUM(F83,P83)</f>
        <v>560</v>
      </c>
      <c r="F83" s="264">
        <f t="shared" ref="F83" si="82">SUM(G83:H83,O83)</f>
        <v>560</v>
      </c>
      <c r="G83" s="96">
        <f t="shared" ref="G83" si="83">SUM(Q83,U83,Y83,AC83,AG83,AK83,AO83,AS83)</f>
        <v>0</v>
      </c>
      <c r="H83" s="96">
        <f t="shared" ref="H83" si="84">SUM(R83,V83,Z83,AD83,AH83,AL83,AP83,AT83)</f>
        <v>560</v>
      </c>
      <c r="I83" s="208"/>
      <c r="J83" s="208"/>
      <c r="K83" s="208">
        <v>560</v>
      </c>
      <c r="L83" s="208"/>
      <c r="M83" s="208"/>
      <c r="N83" s="208"/>
      <c r="O83" s="227">
        <v>0</v>
      </c>
      <c r="P83" s="203">
        <v>0</v>
      </c>
      <c r="Q83" s="225"/>
      <c r="R83" s="225"/>
      <c r="S83" s="225"/>
      <c r="T83" s="86"/>
      <c r="U83" s="87"/>
      <c r="V83" s="225"/>
      <c r="W83" s="225"/>
      <c r="X83" s="72"/>
      <c r="Y83" s="225"/>
      <c r="Z83" s="169"/>
      <c r="AA83" s="225"/>
      <c r="AB83" s="72"/>
      <c r="AC83" s="225"/>
      <c r="AD83" s="169">
        <v>240</v>
      </c>
      <c r="AE83" s="225"/>
      <c r="AF83" s="72"/>
      <c r="AG83" s="225"/>
      <c r="AH83" s="169">
        <v>160</v>
      </c>
      <c r="AI83" s="225"/>
      <c r="AJ83" s="72"/>
      <c r="AK83" s="225"/>
      <c r="AL83" s="169">
        <v>160</v>
      </c>
      <c r="AM83" s="225"/>
      <c r="AN83" s="72"/>
      <c r="AO83" s="226"/>
      <c r="AP83" s="226"/>
      <c r="AQ83" s="225"/>
      <c r="AR83" s="72"/>
      <c r="AS83" s="135"/>
      <c r="AT83" s="169"/>
      <c r="AU83" s="137"/>
      <c r="AV83" s="228"/>
      <c r="AW83" s="150"/>
      <c r="AX83" s="137"/>
      <c r="AY83" s="137"/>
      <c r="AZ83" s="137">
        <v>10</v>
      </c>
      <c r="BA83" s="137">
        <v>6</v>
      </c>
      <c r="BB83" s="137">
        <v>6</v>
      </c>
      <c r="BC83" s="137"/>
      <c r="BD83" s="138"/>
      <c r="BE83" s="202">
        <v>22</v>
      </c>
      <c r="BF83" s="137">
        <v>22</v>
      </c>
      <c r="BG83" s="137"/>
      <c r="BH83" s="138">
        <v>22</v>
      </c>
      <c r="BI83" s="22"/>
      <c r="BJ83" s="22"/>
      <c r="BK83" s="22"/>
    </row>
    <row r="84" spans="1:63" ht="42.75" customHeight="1" x14ac:dyDescent="0.25">
      <c r="A84" s="331" t="s">
        <v>166</v>
      </c>
      <c r="B84" s="332"/>
      <c r="C84" s="333"/>
      <c r="D84" s="319">
        <f>SUM(D7,D17,D27,D57,)</f>
        <v>210</v>
      </c>
      <c r="E84" s="325">
        <f>SUM(E7,E17,E28,E41,E57,)</f>
        <v>5310</v>
      </c>
      <c r="F84" s="325">
        <f t="shared" ref="F84:P84" si="85">SUM(F7,F17,F28,F41,F57,)</f>
        <v>2225</v>
      </c>
      <c r="G84" s="325">
        <f t="shared" si="85"/>
        <v>357</v>
      </c>
      <c r="H84" s="325">
        <f t="shared" si="85"/>
        <v>1793</v>
      </c>
      <c r="I84" s="325">
        <f t="shared" si="85"/>
        <v>144</v>
      </c>
      <c r="J84" s="325">
        <f t="shared" si="85"/>
        <v>300</v>
      </c>
      <c r="K84" s="325">
        <f t="shared" si="85"/>
        <v>1223</v>
      </c>
      <c r="L84" s="325">
        <f t="shared" si="85"/>
        <v>86</v>
      </c>
      <c r="M84" s="325">
        <f t="shared" si="85"/>
        <v>40</v>
      </c>
      <c r="N84" s="325">
        <f t="shared" si="85"/>
        <v>0</v>
      </c>
      <c r="O84" s="325">
        <f t="shared" si="85"/>
        <v>75</v>
      </c>
      <c r="P84" s="325">
        <f t="shared" si="85"/>
        <v>3085</v>
      </c>
      <c r="Q84" s="204">
        <f>SUM(Q7,Q17,Q28,Q41,Q57)</f>
        <v>66</v>
      </c>
      <c r="R84" s="184">
        <f>SUM(R7,R17,R28,R41,R57)</f>
        <v>134</v>
      </c>
      <c r="S84" s="184">
        <f t="shared" ref="S84:BD84" si="86">SUM(S7,S17,S28,S41,S57)</f>
        <v>20</v>
      </c>
      <c r="T84" s="185">
        <f t="shared" si="86"/>
        <v>500</v>
      </c>
      <c r="U84" s="231">
        <f t="shared" si="86"/>
        <v>43</v>
      </c>
      <c r="V84" s="184">
        <f t="shared" si="86"/>
        <v>361</v>
      </c>
      <c r="W84" s="184">
        <f t="shared" si="86"/>
        <v>0</v>
      </c>
      <c r="X84" s="232">
        <f t="shared" si="86"/>
        <v>254</v>
      </c>
      <c r="Y84" s="204">
        <f t="shared" si="86"/>
        <v>56</v>
      </c>
      <c r="Z84" s="184">
        <f t="shared" si="86"/>
        <v>298</v>
      </c>
      <c r="AA84" s="184">
        <f t="shared" si="86"/>
        <v>20</v>
      </c>
      <c r="AB84" s="185">
        <f t="shared" si="86"/>
        <v>378</v>
      </c>
      <c r="AC84" s="231">
        <f t="shared" si="86"/>
        <v>48</v>
      </c>
      <c r="AD84" s="184">
        <f t="shared" si="86"/>
        <v>356</v>
      </c>
      <c r="AE84" s="184">
        <f t="shared" si="86"/>
        <v>0</v>
      </c>
      <c r="AF84" s="232">
        <f t="shared" si="86"/>
        <v>356</v>
      </c>
      <c r="AG84" s="204">
        <f t="shared" si="86"/>
        <v>32</v>
      </c>
      <c r="AH84" s="184">
        <f t="shared" si="86"/>
        <v>244</v>
      </c>
      <c r="AI84" s="184">
        <f t="shared" si="86"/>
        <v>0</v>
      </c>
      <c r="AJ84" s="185">
        <f t="shared" si="86"/>
        <v>356</v>
      </c>
      <c r="AK84" s="204">
        <f t="shared" si="86"/>
        <v>30</v>
      </c>
      <c r="AL84" s="184">
        <f t="shared" si="86"/>
        <v>232</v>
      </c>
      <c r="AM84" s="184">
        <f t="shared" si="86"/>
        <v>10</v>
      </c>
      <c r="AN84" s="185">
        <f t="shared" si="86"/>
        <v>291</v>
      </c>
      <c r="AO84" s="204">
        <f t="shared" si="86"/>
        <v>66</v>
      </c>
      <c r="AP84" s="184">
        <f t="shared" si="86"/>
        <v>102</v>
      </c>
      <c r="AQ84" s="184">
        <f t="shared" si="86"/>
        <v>10</v>
      </c>
      <c r="AR84" s="185">
        <f t="shared" si="86"/>
        <v>488</v>
      </c>
      <c r="AS84" s="204">
        <f t="shared" si="86"/>
        <v>16</v>
      </c>
      <c r="AT84" s="184">
        <f t="shared" si="86"/>
        <v>66</v>
      </c>
      <c r="AU84" s="184">
        <f t="shared" si="86"/>
        <v>15</v>
      </c>
      <c r="AV84" s="185">
        <f t="shared" si="86"/>
        <v>462</v>
      </c>
      <c r="AW84" s="231">
        <f t="shared" si="86"/>
        <v>28</v>
      </c>
      <c r="AX84" s="184">
        <f t="shared" si="86"/>
        <v>27</v>
      </c>
      <c r="AY84" s="184">
        <f t="shared" si="86"/>
        <v>29</v>
      </c>
      <c r="AZ84" s="184">
        <f t="shared" si="86"/>
        <v>30</v>
      </c>
      <c r="BA84" s="184">
        <f t="shared" si="86"/>
        <v>25</v>
      </c>
      <c r="BB84" s="184">
        <f t="shared" si="86"/>
        <v>22</v>
      </c>
      <c r="BC84" s="184">
        <f t="shared" si="86"/>
        <v>27</v>
      </c>
      <c r="BD84" s="184">
        <f t="shared" si="86"/>
        <v>22</v>
      </c>
      <c r="BE84" s="324">
        <f>SUM(BE7,BE17,BE28,BE41,BE57)</f>
        <v>92.04000000000002</v>
      </c>
      <c r="BF84" s="324">
        <f t="shared" ref="BF84:BH84" si="87">SUM(BF7,BF17,BF28,BF41,BF57)</f>
        <v>142</v>
      </c>
      <c r="BG84" s="324">
        <f t="shared" si="87"/>
        <v>5</v>
      </c>
      <c r="BH84" s="338">
        <f t="shared" si="87"/>
        <v>67</v>
      </c>
      <c r="BI84" s="22"/>
      <c r="BJ84" s="22"/>
      <c r="BK84" s="22"/>
    </row>
    <row r="85" spans="1:63" ht="31.5" customHeight="1" thickBot="1" x14ac:dyDescent="0.3">
      <c r="A85" s="334"/>
      <c r="B85" s="335"/>
      <c r="C85" s="336"/>
      <c r="D85" s="320"/>
      <c r="E85" s="326"/>
      <c r="F85" s="326"/>
      <c r="G85" s="326"/>
      <c r="H85" s="326"/>
      <c r="I85" s="326"/>
      <c r="J85" s="326"/>
      <c r="K85" s="326"/>
      <c r="L85" s="326"/>
      <c r="M85" s="326"/>
      <c r="N85" s="326"/>
      <c r="O85" s="326"/>
      <c r="P85" s="326"/>
      <c r="Q85" s="340">
        <f>SUM(Q84:T84)</f>
        <v>720</v>
      </c>
      <c r="R85" s="341"/>
      <c r="S85" s="341"/>
      <c r="T85" s="342"/>
      <c r="U85" s="350">
        <f>SUM(U84:X84)</f>
        <v>658</v>
      </c>
      <c r="V85" s="351"/>
      <c r="W85" s="351"/>
      <c r="X85" s="352"/>
      <c r="Y85" s="353">
        <f>SUM(Y84:AB84)</f>
        <v>752</v>
      </c>
      <c r="Z85" s="351"/>
      <c r="AA85" s="351"/>
      <c r="AB85" s="354"/>
      <c r="AC85" s="350">
        <f>SUM(AC84:AF84)</f>
        <v>760</v>
      </c>
      <c r="AD85" s="351"/>
      <c r="AE85" s="351"/>
      <c r="AF85" s="352"/>
      <c r="AG85" s="353">
        <f>SUM(AG84:AJ84)</f>
        <v>632</v>
      </c>
      <c r="AH85" s="351"/>
      <c r="AI85" s="351"/>
      <c r="AJ85" s="354"/>
      <c r="AK85" s="353">
        <f>SUM(AK84:AN84)</f>
        <v>563</v>
      </c>
      <c r="AL85" s="351"/>
      <c r="AM85" s="351"/>
      <c r="AN85" s="354"/>
      <c r="AO85" s="353">
        <f>SUM(AO84:AR84)</f>
        <v>666</v>
      </c>
      <c r="AP85" s="351"/>
      <c r="AQ85" s="351"/>
      <c r="AR85" s="354"/>
      <c r="AS85" s="353">
        <f>SUM(AS84:AV84)</f>
        <v>559</v>
      </c>
      <c r="AT85" s="351"/>
      <c r="AU85" s="351"/>
      <c r="AV85" s="354"/>
      <c r="AW85" s="350">
        <f>SUM(AW84:BD84)</f>
        <v>210</v>
      </c>
      <c r="AX85" s="351"/>
      <c r="AY85" s="351"/>
      <c r="AZ85" s="351"/>
      <c r="BA85" s="351"/>
      <c r="BB85" s="351"/>
      <c r="BC85" s="351"/>
      <c r="BD85" s="354"/>
      <c r="BE85" s="337"/>
      <c r="BF85" s="337"/>
      <c r="BG85" s="337"/>
      <c r="BH85" s="339"/>
      <c r="BI85" s="22"/>
      <c r="BJ85" s="22"/>
      <c r="BK85" s="22"/>
    </row>
    <row r="86" spans="1:63" ht="42.75" customHeight="1" x14ac:dyDescent="0.25">
      <c r="A86" s="343" t="s">
        <v>167</v>
      </c>
      <c r="B86" s="344"/>
      <c r="C86" s="345"/>
      <c r="D86" s="321">
        <f>SUM(D7,D17,D27,D66)</f>
        <v>210</v>
      </c>
      <c r="E86" s="325">
        <f>SUM(E7,E17,E28,E41,E66)</f>
        <v>5310</v>
      </c>
      <c r="F86" s="325">
        <f t="shared" ref="F86:P86" si="88">SUM(F7,F17,F28,F41,F66)</f>
        <v>2225</v>
      </c>
      <c r="G86" s="325">
        <f t="shared" si="88"/>
        <v>357</v>
      </c>
      <c r="H86" s="325">
        <f t="shared" si="88"/>
        <v>1793</v>
      </c>
      <c r="I86" s="325">
        <f t="shared" si="88"/>
        <v>144</v>
      </c>
      <c r="J86" s="325">
        <f t="shared" si="88"/>
        <v>284</v>
      </c>
      <c r="K86" s="325">
        <f t="shared" si="88"/>
        <v>1223</v>
      </c>
      <c r="L86" s="325">
        <f t="shared" si="88"/>
        <v>102</v>
      </c>
      <c r="M86" s="325">
        <f t="shared" si="88"/>
        <v>40</v>
      </c>
      <c r="N86" s="325">
        <f t="shared" si="88"/>
        <v>0</v>
      </c>
      <c r="O86" s="325">
        <f t="shared" si="88"/>
        <v>75</v>
      </c>
      <c r="P86" s="325">
        <f t="shared" si="88"/>
        <v>3085</v>
      </c>
      <c r="Q86" s="204">
        <f>SUM(Q7,Q17,Q28,Q41,Q66)</f>
        <v>66</v>
      </c>
      <c r="R86" s="184">
        <f t="shared" ref="R86:BD86" si="89">SUM(R7,R17,R28,R41,R66)</f>
        <v>134</v>
      </c>
      <c r="S86" s="184">
        <f t="shared" si="89"/>
        <v>20</v>
      </c>
      <c r="T86" s="185">
        <f t="shared" si="89"/>
        <v>500</v>
      </c>
      <c r="U86" s="231">
        <f t="shared" si="89"/>
        <v>43</v>
      </c>
      <c r="V86" s="184">
        <f t="shared" si="89"/>
        <v>361</v>
      </c>
      <c r="W86" s="184">
        <f t="shared" si="89"/>
        <v>0</v>
      </c>
      <c r="X86" s="232">
        <f t="shared" si="89"/>
        <v>254</v>
      </c>
      <c r="Y86" s="204">
        <f t="shared" si="89"/>
        <v>56</v>
      </c>
      <c r="Z86" s="184">
        <f t="shared" si="89"/>
        <v>298</v>
      </c>
      <c r="AA86" s="184">
        <f t="shared" si="89"/>
        <v>20</v>
      </c>
      <c r="AB86" s="185">
        <f t="shared" si="89"/>
        <v>378</v>
      </c>
      <c r="AC86" s="231">
        <f t="shared" si="89"/>
        <v>48</v>
      </c>
      <c r="AD86" s="184">
        <f t="shared" si="89"/>
        <v>356</v>
      </c>
      <c r="AE86" s="184">
        <f t="shared" si="89"/>
        <v>0</v>
      </c>
      <c r="AF86" s="232">
        <f t="shared" si="89"/>
        <v>356</v>
      </c>
      <c r="AG86" s="204">
        <f t="shared" si="89"/>
        <v>32</v>
      </c>
      <c r="AH86" s="184">
        <f t="shared" si="89"/>
        <v>244</v>
      </c>
      <c r="AI86" s="184">
        <f t="shared" si="89"/>
        <v>0</v>
      </c>
      <c r="AJ86" s="185">
        <f t="shared" si="89"/>
        <v>356</v>
      </c>
      <c r="AK86" s="204">
        <f t="shared" si="89"/>
        <v>30</v>
      </c>
      <c r="AL86" s="184">
        <f t="shared" si="89"/>
        <v>240</v>
      </c>
      <c r="AM86" s="184">
        <f t="shared" si="89"/>
        <v>10</v>
      </c>
      <c r="AN86" s="185">
        <f t="shared" si="89"/>
        <v>283</v>
      </c>
      <c r="AO86" s="204">
        <f t="shared" si="89"/>
        <v>54</v>
      </c>
      <c r="AP86" s="184">
        <f t="shared" si="89"/>
        <v>96</v>
      </c>
      <c r="AQ86" s="184">
        <f t="shared" si="89"/>
        <v>10</v>
      </c>
      <c r="AR86" s="185">
        <f t="shared" si="89"/>
        <v>481</v>
      </c>
      <c r="AS86" s="204">
        <f t="shared" si="89"/>
        <v>28</v>
      </c>
      <c r="AT86" s="184">
        <f t="shared" si="89"/>
        <v>64</v>
      </c>
      <c r="AU86" s="184">
        <f t="shared" si="89"/>
        <v>15</v>
      </c>
      <c r="AV86" s="185">
        <f t="shared" si="89"/>
        <v>477</v>
      </c>
      <c r="AW86" s="231">
        <f t="shared" si="89"/>
        <v>28</v>
      </c>
      <c r="AX86" s="184">
        <f t="shared" si="89"/>
        <v>27</v>
      </c>
      <c r="AY86" s="184">
        <f t="shared" si="89"/>
        <v>29</v>
      </c>
      <c r="AZ86" s="184">
        <f t="shared" si="89"/>
        <v>30</v>
      </c>
      <c r="BA86" s="184">
        <f t="shared" si="89"/>
        <v>25</v>
      </c>
      <c r="BB86" s="184">
        <f t="shared" si="89"/>
        <v>22</v>
      </c>
      <c r="BC86" s="184">
        <f t="shared" si="89"/>
        <v>26</v>
      </c>
      <c r="BD86" s="184">
        <f t="shared" si="89"/>
        <v>23</v>
      </c>
      <c r="BE86" s="323">
        <f>SUM(BE7,BE17,BE28,BE41,BE66)</f>
        <v>92.04000000000002</v>
      </c>
      <c r="BF86" s="323">
        <f t="shared" ref="BF86:BG86" si="90">SUM(BF7,BF17,BF28,BF41,BF66)</f>
        <v>142</v>
      </c>
      <c r="BG86" s="323">
        <f t="shared" si="90"/>
        <v>5</v>
      </c>
      <c r="BH86" s="338">
        <f t="shared" ref="BH86" si="91">SUM(BH7,BH17,BH28,BH41,BH66)</f>
        <v>67</v>
      </c>
      <c r="BI86" s="22"/>
      <c r="BJ86" s="22"/>
      <c r="BK86" s="22"/>
    </row>
    <row r="87" spans="1:63" ht="34.5" customHeight="1" thickBot="1" x14ac:dyDescent="0.3">
      <c r="A87" s="346"/>
      <c r="B87" s="347"/>
      <c r="C87" s="348"/>
      <c r="D87" s="322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40">
        <f>SUM(Q86:T86)</f>
        <v>720</v>
      </c>
      <c r="R87" s="341"/>
      <c r="S87" s="341"/>
      <c r="T87" s="342"/>
      <c r="U87" s="350">
        <f>SUM(U86:X86)</f>
        <v>658</v>
      </c>
      <c r="V87" s="351"/>
      <c r="W87" s="351"/>
      <c r="X87" s="352"/>
      <c r="Y87" s="353">
        <f>SUM(Y86:AB86)</f>
        <v>752</v>
      </c>
      <c r="Z87" s="351"/>
      <c r="AA87" s="351"/>
      <c r="AB87" s="354"/>
      <c r="AC87" s="350">
        <f>SUM(AC86:AF86)</f>
        <v>760</v>
      </c>
      <c r="AD87" s="351"/>
      <c r="AE87" s="351"/>
      <c r="AF87" s="352"/>
      <c r="AG87" s="353">
        <f>SUM(AG86:AJ86)</f>
        <v>632</v>
      </c>
      <c r="AH87" s="351"/>
      <c r="AI87" s="351"/>
      <c r="AJ87" s="354"/>
      <c r="AK87" s="353">
        <f>SUM(AK86:AN86)</f>
        <v>563</v>
      </c>
      <c r="AL87" s="351"/>
      <c r="AM87" s="351"/>
      <c r="AN87" s="354"/>
      <c r="AO87" s="353">
        <f>SUM(AO86:AR86)</f>
        <v>641</v>
      </c>
      <c r="AP87" s="351"/>
      <c r="AQ87" s="351"/>
      <c r="AR87" s="354"/>
      <c r="AS87" s="353">
        <f>SUM(AS86:AV86)</f>
        <v>584</v>
      </c>
      <c r="AT87" s="351"/>
      <c r="AU87" s="351"/>
      <c r="AV87" s="354"/>
      <c r="AW87" s="350">
        <f>SUM(AW86:BD86)</f>
        <v>210</v>
      </c>
      <c r="AX87" s="351"/>
      <c r="AY87" s="351"/>
      <c r="AZ87" s="351"/>
      <c r="BA87" s="351"/>
      <c r="BB87" s="351"/>
      <c r="BC87" s="351"/>
      <c r="BD87" s="354"/>
      <c r="BE87" s="324"/>
      <c r="BF87" s="324"/>
      <c r="BG87" s="324"/>
      <c r="BH87" s="349"/>
      <c r="BI87" s="22"/>
      <c r="BJ87" s="22"/>
      <c r="BK87" s="22"/>
    </row>
    <row r="88" spans="1:63" ht="33.75" customHeight="1" x14ac:dyDescent="0.25">
      <c r="A88" s="355" t="s">
        <v>168</v>
      </c>
      <c r="B88" s="356"/>
      <c r="C88" s="357"/>
      <c r="D88" s="361">
        <f>SUM(D7,D17,D27,D75,)</f>
        <v>210</v>
      </c>
      <c r="E88" s="325">
        <f>SUM(E7,E17,E28,E41,E75)</f>
        <v>5310</v>
      </c>
      <c r="F88" s="325">
        <f t="shared" ref="F88:P88" si="92">SUM(F7,F17,F28,F41,F75)</f>
        <v>2225</v>
      </c>
      <c r="G88" s="325">
        <f t="shared" si="92"/>
        <v>357</v>
      </c>
      <c r="H88" s="325">
        <f t="shared" si="92"/>
        <v>1793</v>
      </c>
      <c r="I88" s="325">
        <f t="shared" si="92"/>
        <v>144</v>
      </c>
      <c r="J88" s="325">
        <f t="shared" si="92"/>
        <v>252</v>
      </c>
      <c r="K88" s="325">
        <f t="shared" si="92"/>
        <v>1223</v>
      </c>
      <c r="L88" s="325">
        <f t="shared" si="92"/>
        <v>134</v>
      </c>
      <c r="M88" s="325">
        <f t="shared" si="92"/>
        <v>40</v>
      </c>
      <c r="N88" s="325">
        <f t="shared" si="92"/>
        <v>0</v>
      </c>
      <c r="O88" s="325">
        <f t="shared" si="92"/>
        <v>75</v>
      </c>
      <c r="P88" s="325">
        <f t="shared" si="92"/>
        <v>3085</v>
      </c>
      <c r="Q88" s="204">
        <f>SUM(Q7,Q17,Q28,Q41,Q75)</f>
        <v>66</v>
      </c>
      <c r="R88" s="184">
        <f t="shared" ref="R88:BD88" si="93">SUM(R7,R17,R28,R41,R75)</f>
        <v>134</v>
      </c>
      <c r="S88" s="184">
        <f t="shared" si="93"/>
        <v>20</v>
      </c>
      <c r="T88" s="185">
        <f t="shared" si="93"/>
        <v>500</v>
      </c>
      <c r="U88" s="231">
        <f t="shared" si="93"/>
        <v>43</v>
      </c>
      <c r="V88" s="184">
        <f t="shared" si="93"/>
        <v>361</v>
      </c>
      <c r="W88" s="184">
        <f t="shared" si="93"/>
        <v>0</v>
      </c>
      <c r="X88" s="232">
        <f t="shared" si="93"/>
        <v>254</v>
      </c>
      <c r="Y88" s="204">
        <f t="shared" si="93"/>
        <v>56</v>
      </c>
      <c r="Z88" s="184">
        <f t="shared" si="93"/>
        <v>298</v>
      </c>
      <c r="AA88" s="184">
        <f t="shared" si="93"/>
        <v>20</v>
      </c>
      <c r="AB88" s="185">
        <f t="shared" si="93"/>
        <v>378</v>
      </c>
      <c r="AC88" s="231">
        <f t="shared" si="93"/>
        <v>48</v>
      </c>
      <c r="AD88" s="184">
        <f t="shared" si="93"/>
        <v>356</v>
      </c>
      <c r="AE88" s="184">
        <f t="shared" si="93"/>
        <v>0</v>
      </c>
      <c r="AF88" s="232">
        <f t="shared" si="93"/>
        <v>356</v>
      </c>
      <c r="AG88" s="204">
        <f t="shared" si="93"/>
        <v>32</v>
      </c>
      <c r="AH88" s="184">
        <f t="shared" si="93"/>
        <v>244</v>
      </c>
      <c r="AI88" s="184">
        <f t="shared" si="93"/>
        <v>0</v>
      </c>
      <c r="AJ88" s="185">
        <f t="shared" si="93"/>
        <v>356</v>
      </c>
      <c r="AK88" s="204">
        <f t="shared" si="93"/>
        <v>32</v>
      </c>
      <c r="AL88" s="184">
        <f t="shared" si="93"/>
        <v>240</v>
      </c>
      <c r="AM88" s="184">
        <f t="shared" si="93"/>
        <v>10</v>
      </c>
      <c r="AN88" s="185">
        <f t="shared" si="93"/>
        <v>281</v>
      </c>
      <c r="AO88" s="204">
        <f t="shared" si="93"/>
        <v>56</v>
      </c>
      <c r="AP88" s="184">
        <f t="shared" si="93"/>
        <v>96</v>
      </c>
      <c r="AQ88" s="184">
        <f t="shared" si="93"/>
        <v>10</v>
      </c>
      <c r="AR88" s="185">
        <f t="shared" si="93"/>
        <v>479</v>
      </c>
      <c r="AS88" s="204">
        <f t="shared" si="93"/>
        <v>24</v>
      </c>
      <c r="AT88" s="184">
        <f t="shared" si="93"/>
        <v>64</v>
      </c>
      <c r="AU88" s="184">
        <f t="shared" si="93"/>
        <v>15</v>
      </c>
      <c r="AV88" s="185">
        <f t="shared" si="93"/>
        <v>481</v>
      </c>
      <c r="AW88" s="231">
        <f t="shared" si="93"/>
        <v>28</v>
      </c>
      <c r="AX88" s="184">
        <f t="shared" si="93"/>
        <v>27</v>
      </c>
      <c r="AY88" s="184">
        <f t="shared" si="93"/>
        <v>29</v>
      </c>
      <c r="AZ88" s="184">
        <f t="shared" si="93"/>
        <v>30</v>
      </c>
      <c r="BA88" s="184">
        <f t="shared" si="93"/>
        <v>25</v>
      </c>
      <c r="BB88" s="184">
        <f t="shared" si="93"/>
        <v>22</v>
      </c>
      <c r="BC88" s="184">
        <f t="shared" si="93"/>
        <v>26</v>
      </c>
      <c r="BD88" s="184">
        <f t="shared" si="93"/>
        <v>23</v>
      </c>
      <c r="BE88" s="366">
        <f>SUM(BE7,BE17,BE28,BE41,BE75)</f>
        <v>92.04000000000002</v>
      </c>
      <c r="BF88" s="366">
        <f t="shared" ref="BF88:BH88" si="94">SUM(BF7,BF17,BF28,BF41,BF75)</f>
        <v>142</v>
      </c>
      <c r="BG88" s="366">
        <f t="shared" si="94"/>
        <v>5</v>
      </c>
      <c r="BH88" s="364">
        <f t="shared" si="94"/>
        <v>67</v>
      </c>
      <c r="BI88" s="22"/>
      <c r="BJ88" s="22"/>
      <c r="BK88" s="22"/>
    </row>
    <row r="89" spans="1:63" ht="31.5" customHeight="1" thickBot="1" x14ac:dyDescent="0.3">
      <c r="A89" s="358"/>
      <c r="B89" s="359"/>
      <c r="C89" s="360"/>
      <c r="D89" s="362"/>
      <c r="E89" s="363"/>
      <c r="F89" s="363"/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53">
        <f>SUM(Q88:T88)</f>
        <v>720</v>
      </c>
      <c r="R89" s="351"/>
      <c r="S89" s="351"/>
      <c r="T89" s="354"/>
      <c r="U89" s="350">
        <f>SUM(U88:X88)</f>
        <v>658</v>
      </c>
      <c r="V89" s="351"/>
      <c r="W89" s="351"/>
      <c r="X89" s="352"/>
      <c r="Y89" s="353">
        <f>SUM(Y88:AB88)</f>
        <v>752</v>
      </c>
      <c r="Z89" s="351"/>
      <c r="AA89" s="351"/>
      <c r="AB89" s="354"/>
      <c r="AC89" s="350">
        <f>SUM(AC88:AF88)</f>
        <v>760</v>
      </c>
      <c r="AD89" s="351"/>
      <c r="AE89" s="351"/>
      <c r="AF89" s="352"/>
      <c r="AG89" s="353">
        <f>SUM(AG88:AJ88)</f>
        <v>632</v>
      </c>
      <c r="AH89" s="351"/>
      <c r="AI89" s="351"/>
      <c r="AJ89" s="354"/>
      <c r="AK89" s="353">
        <f>SUM(AK88:AN88)</f>
        <v>563</v>
      </c>
      <c r="AL89" s="351"/>
      <c r="AM89" s="351"/>
      <c r="AN89" s="354"/>
      <c r="AO89" s="353">
        <f>SUM(AO88:AR88)</f>
        <v>641</v>
      </c>
      <c r="AP89" s="351"/>
      <c r="AQ89" s="351"/>
      <c r="AR89" s="354"/>
      <c r="AS89" s="353">
        <f>SUM(AS88:AV88)</f>
        <v>584</v>
      </c>
      <c r="AT89" s="351"/>
      <c r="AU89" s="351"/>
      <c r="AV89" s="354"/>
      <c r="AW89" s="350">
        <f>SUM(AW88:BD88)</f>
        <v>210</v>
      </c>
      <c r="AX89" s="351"/>
      <c r="AY89" s="351"/>
      <c r="AZ89" s="351"/>
      <c r="BA89" s="351"/>
      <c r="BB89" s="351"/>
      <c r="BC89" s="351"/>
      <c r="BD89" s="352"/>
      <c r="BE89" s="353"/>
      <c r="BF89" s="353"/>
      <c r="BG89" s="353"/>
      <c r="BH89" s="365"/>
      <c r="BI89" s="22"/>
      <c r="BJ89" s="22"/>
      <c r="BK89" s="22"/>
    </row>
    <row r="92" spans="1:63" ht="27.6" customHeight="1" x14ac:dyDescent="0.35">
      <c r="F92" s="190" t="s">
        <v>169</v>
      </c>
      <c r="G92" s="189">
        <v>1192</v>
      </c>
    </row>
    <row r="93" spans="1:63" ht="24.6" x14ac:dyDescent="0.4">
      <c r="B93" s="186"/>
      <c r="G93" s="189">
        <f>SUM(G84:H85)-960</f>
        <v>1190</v>
      </c>
    </row>
  </sheetData>
  <mergeCells count="127">
    <mergeCell ref="K84:K85"/>
    <mergeCell ref="K86:K87"/>
    <mergeCell ref="K88:K89"/>
    <mergeCell ref="M84:M85"/>
    <mergeCell ref="M86:M87"/>
    <mergeCell ref="M88:M89"/>
    <mergeCell ref="BE88:BE89"/>
    <mergeCell ref="BF88:BF89"/>
    <mergeCell ref="BG88:BG89"/>
    <mergeCell ref="AS85:AV85"/>
    <mergeCell ref="AW85:BD85"/>
    <mergeCell ref="U85:X85"/>
    <mergeCell ref="Y85:AB85"/>
    <mergeCell ref="AC85:AF85"/>
    <mergeCell ref="AG85:AJ85"/>
    <mergeCell ref="AK85:AN85"/>
    <mergeCell ref="AO85:AR85"/>
    <mergeCell ref="BH88:BH89"/>
    <mergeCell ref="Q89:T89"/>
    <mergeCell ref="U89:X89"/>
    <mergeCell ref="Y89:AB89"/>
    <mergeCell ref="AC89:AF89"/>
    <mergeCell ref="AG89:AJ89"/>
    <mergeCell ref="AK89:AN89"/>
    <mergeCell ref="N86:N87"/>
    <mergeCell ref="P86:P87"/>
    <mergeCell ref="AW87:BD87"/>
    <mergeCell ref="O86:O87"/>
    <mergeCell ref="A88:C89"/>
    <mergeCell ref="D88:D89"/>
    <mergeCell ref="E88:E89"/>
    <mergeCell ref="F88:F89"/>
    <mergeCell ref="G88:G89"/>
    <mergeCell ref="H88:H89"/>
    <mergeCell ref="AO89:AR89"/>
    <mergeCell ref="AS89:AV89"/>
    <mergeCell ref="AW89:BD89"/>
    <mergeCell ref="I88:I89"/>
    <mergeCell ref="J88:J89"/>
    <mergeCell ref="L88:L89"/>
    <mergeCell ref="N88:N89"/>
    <mergeCell ref="O88:O89"/>
    <mergeCell ref="P88:P89"/>
    <mergeCell ref="A86:C87"/>
    <mergeCell ref="E86:E87"/>
    <mergeCell ref="F86:F87"/>
    <mergeCell ref="G86:G87"/>
    <mergeCell ref="H86:H87"/>
    <mergeCell ref="I86:I87"/>
    <mergeCell ref="BH86:BH87"/>
    <mergeCell ref="Q87:T87"/>
    <mergeCell ref="U87:X87"/>
    <mergeCell ref="Y87:AB87"/>
    <mergeCell ref="AC87:AF87"/>
    <mergeCell ref="AG87:AJ87"/>
    <mergeCell ref="AO87:AR87"/>
    <mergeCell ref="AK87:AN87"/>
    <mergeCell ref="BE86:BE87"/>
    <mergeCell ref="AS87:AV87"/>
    <mergeCell ref="D84:D85"/>
    <mergeCell ref="D86:D87"/>
    <mergeCell ref="BF86:BF87"/>
    <mergeCell ref="BG86:BG87"/>
    <mergeCell ref="J86:J87"/>
    <mergeCell ref="L86:L87"/>
    <mergeCell ref="BG5:BG6"/>
    <mergeCell ref="BH5:BH6"/>
    <mergeCell ref="A84:C85"/>
    <mergeCell ref="E84:E85"/>
    <mergeCell ref="F84:F85"/>
    <mergeCell ref="G84:G85"/>
    <mergeCell ref="H84:H85"/>
    <mergeCell ref="I84:I85"/>
    <mergeCell ref="J84:J85"/>
    <mergeCell ref="L84:L85"/>
    <mergeCell ref="N84:N85"/>
    <mergeCell ref="O84:O85"/>
    <mergeCell ref="P84:P85"/>
    <mergeCell ref="BE84:BE85"/>
    <mergeCell ref="BF84:BF85"/>
    <mergeCell ref="BG84:BG85"/>
    <mergeCell ref="BH84:BH85"/>
    <mergeCell ref="Q85:T85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AW3:BH3"/>
    <mergeCell ref="E4:E6"/>
    <mergeCell ref="F4:F6"/>
    <mergeCell ref="G4:G6"/>
    <mergeCell ref="H4:H6"/>
    <mergeCell ref="I4:I6"/>
    <mergeCell ref="J4:J6"/>
    <mergeCell ref="L4:L6"/>
    <mergeCell ref="N4:N6"/>
    <mergeCell ref="Q4:X4"/>
    <mergeCell ref="Y4:AF4"/>
    <mergeCell ref="AG4:AN4"/>
    <mergeCell ref="AO4:AV4"/>
    <mergeCell ref="AW4:BD4"/>
    <mergeCell ref="BE4:BH4"/>
    <mergeCell ref="Q5:T5"/>
    <mergeCell ref="U5:X5"/>
    <mergeCell ref="Y5:AB5"/>
    <mergeCell ref="AC5:AF5"/>
    <mergeCell ref="AG5:AJ5"/>
    <mergeCell ref="AK5:AN5"/>
    <mergeCell ref="AO5:AR5"/>
    <mergeCell ref="AS5:AV5"/>
    <mergeCell ref="AW5:AW6"/>
    <mergeCell ref="A1:P1"/>
    <mergeCell ref="A3:A6"/>
    <mergeCell ref="B3:B6"/>
    <mergeCell ref="C3:C6"/>
    <mergeCell ref="D3:D6"/>
    <mergeCell ref="E3:P3"/>
    <mergeCell ref="O4:O6"/>
    <mergeCell ref="P4:P6"/>
    <mergeCell ref="Q3:AV3"/>
    <mergeCell ref="K4:K6"/>
    <mergeCell ref="M4:M6"/>
  </mergeCells>
  <phoneticPr fontId="12" type="noConversion"/>
  <pageMargins left="0.7" right="0.7" top="0.75" bottom="0.75" header="0.3" footer="0.3"/>
  <pageSetup paperSize="9" scale="10" orientation="portrait" r:id="rId1"/>
  <ignoredErrors>
    <ignoredError sqref="D40 D47 D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zalacznik_nr_3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Robert Cieślak</cp:lastModifiedBy>
  <cp:lastPrinted>2025-05-05T12:20:55Z</cp:lastPrinted>
  <dcterms:created xsi:type="dcterms:W3CDTF">2000-08-09T08:42:37Z</dcterms:created>
  <dcterms:modified xsi:type="dcterms:W3CDTF">2025-10-06T22:23:57Z</dcterms:modified>
</cp:coreProperties>
</file>