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ober\OneDrive\Pulpit\FW_ Prośba\"/>
    </mc:Choice>
  </mc:AlternateContent>
  <xr:revisionPtr revIDLastSave="0" documentId="13_ncr:1_{342273DB-1113-48BF-889F-C31F403C5667}" xr6:coauthVersionLast="47" xr6:coauthVersionMax="47" xr10:uidLastSave="{00000000-0000-0000-0000-000000000000}"/>
  <bookViews>
    <workbookView xWindow="28680" yWindow="-120" windowWidth="21840" windowHeight="13020" xr2:uid="{00000000-000D-0000-FFFF-FFFF00000000}"/>
  </bookViews>
  <sheets>
    <sheet name="zalacznik_nr_2" sheetId="3" r:id="rId1"/>
  </sheets>
  <definedNames>
    <definedName name="_xlnm.Print_Area" localSheetId="0">zalacznik_nr_2!$A$1:$BC$89</definedName>
    <definedName name="OLE_LINK1" localSheetId="0">zalacznik_nr_2!#REF!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90" i="3" l="1"/>
  <c r="AR90" i="3"/>
  <c r="Y88" i="3"/>
  <c r="AO88" i="3"/>
  <c r="T86" i="3"/>
  <c r="V86" i="3"/>
  <c r="AJ86" i="3"/>
  <c r="AL86" i="3"/>
  <c r="BB86" i="3"/>
  <c r="I88" i="3"/>
  <c r="K88" i="3"/>
  <c r="I77" i="3"/>
  <c r="J77" i="3"/>
  <c r="K77" i="3"/>
  <c r="L77" i="3"/>
  <c r="M77" i="3"/>
  <c r="N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V77" i="3"/>
  <c r="AW77" i="3"/>
  <c r="AX77" i="3"/>
  <c r="AY77" i="3"/>
  <c r="BB77" i="3"/>
  <c r="BC77" i="3"/>
  <c r="I68" i="3"/>
  <c r="J68" i="3"/>
  <c r="K68" i="3"/>
  <c r="L68" i="3"/>
  <c r="M68" i="3"/>
  <c r="N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V68" i="3"/>
  <c r="AW68" i="3"/>
  <c r="AX68" i="3"/>
  <c r="AY68" i="3"/>
  <c r="BB68" i="3"/>
  <c r="BC68" i="3"/>
  <c r="I59" i="3"/>
  <c r="J59" i="3"/>
  <c r="K59" i="3"/>
  <c r="L59" i="3"/>
  <c r="M59" i="3"/>
  <c r="N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V59" i="3"/>
  <c r="AW59" i="3"/>
  <c r="AX59" i="3"/>
  <c r="AY59" i="3"/>
  <c r="BB59" i="3"/>
  <c r="BC59" i="3"/>
  <c r="I43" i="3"/>
  <c r="J43" i="3"/>
  <c r="K43" i="3"/>
  <c r="K29" i="3" s="1"/>
  <c r="L43" i="3"/>
  <c r="M43" i="3"/>
  <c r="N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BB43" i="3"/>
  <c r="BC43" i="3"/>
  <c r="I30" i="3"/>
  <c r="I29" i="3" s="1"/>
  <c r="J30" i="3"/>
  <c r="K30" i="3"/>
  <c r="L30" i="3"/>
  <c r="M30" i="3"/>
  <c r="M29" i="3" s="1"/>
  <c r="N30" i="3"/>
  <c r="N29" i="3" s="1"/>
  <c r="Q30" i="3"/>
  <c r="R30" i="3"/>
  <c r="S30" i="3"/>
  <c r="T30" i="3"/>
  <c r="U30" i="3"/>
  <c r="V30" i="3"/>
  <c r="W30" i="3"/>
  <c r="X30" i="3"/>
  <c r="Y30" i="3"/>
  <c r="Z30" i="3"/>
  <c r="Z90" i="3" s="1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P90" i="3" s="1"/>
  <c r="AQ30" i="3"/>
  <c r="AR30" i="3"/>
  <c r="AS30" i="3"/>
  <c r="AT30" i="3"/>
  <c r="AU30" i="3"/>
  <c r="AV30" i="3"/>
  <c r="AW30" i="3"/>
  <c r="AX30" i="3"/>
  <c r="AY30" i="3"/>
  <c r="BB30" i="3"/>
  <c r="BC30" i="3"/>
  <c r="J29" i="3"/>
  <c r="I19" i="3"/>
  <c r="J19" i="3"/>
  <c r="K19" i="3"/>
  <c r="L19" i="3"/>
  <c r="M19" i="3"/>
  <c r="N19" i="3"/>
  <c r="Q19" i="3"/>
  <c r="R19" i="3"/>
  <c r="S19" i="3"/>
  <c r="T19" i="3"/>
  <c r="U19" i="3"/>
  <c r="V19" i="3"/>
  <c r="W19" i="3"/>
  <c r="W88" i="3" s="1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M88" i="3" s="1"/>
  <c r="AN19" i="3"/>
  <c r="AO19" i="3"/>
  <c r="AP19" i="3"/>
  <c r="AQ19" i="3"/>
  <c r="AR19" i="3"/>
  <c r="AS19" i="3"/>
  <c r="AT19" i="3"/>
  <c r="AU19" i="3"/>
  <c r="AV19" i="3"/>
  <c r="AW19" i="3"/>
  <c r="AX19" i="3"/>
  <c r="AY19" i="3"/>
  <c r="BA19" i="3"/>
  <c r="BB19" i="3"/>
  <c r="BC19" i="3"/>
  <c r="I8" i="3"/>
  <c r="I86" i="3" s="1"/>
  <c r="J8" i="3"/>
  <c r="J86" i="3" s="1"/>
  <c r="K8" i="3"/>
  <c r="K86" i="3" s="1"/>
  <c r="L8" i="3"/>
  <c r="L88" i="3" s="1"/>
  <c r="M8" i="3"/>
  <c r="M88" i="3" s="1"/>
  <c r="N8" i="3"/>
  <c r="N88" i="3" s="1"/>
  <c r="Q8" i="3"/>
  <c r="Q90" i="3" s="1"/>
  <c r="R8" i="3"/>
  <c r="R90" i="3" s="1"/>
  <c r="S8" i="3"/>
  <c r="S90" i="3" s="1"/>
  <c r="T8" i="3"/>
  <c r="T90" i="3" s="1"/>
  <c r="U8" i="3"/>
  <c r="U90" i="3" s="1"/>
  <c r="V8" i="3"/>
  <c r="V90" i="3" s="1"/>
  <c r="W8" i="3"/>
  <c r="W86" i="3" s="1"/>
  <c r="X8" i="3"/>
  <c r="X86" i="3" s="1"/>
  <c r="Y8" i="3"/>
  <c r="Y86" i="3" s="1"/>
  <c r="Z8" i="3"/>
  <c r="Z88" i="3" s="1"/>
  <c r="AA8" i="3"/>
  <c r="AA88" i="3" s="1"/>
  <c r="AB8" i="3"/>
  <c r="AB88" i="3" s="1"/>
  <c r="AC8" i="3"/>
  <c r="AC90" i="3" s="1"/>
  <c r="AC91" i="3" s="1"/>
  <c r="AD8" i="3"/>
  <c r="AD90" i="3" s="1"/>
  <c r="AE8" i="3"/>
  <c r="AE90" i="3" s="1"/>
  <c r="AF8" i="3"/>
  <c r="AF90" i="3" s="1"/>
  <c r="AG8" i="3"/>
  <c r="AG90" i="3" s="1"/>
  <c r="AH8" i="3"/>
  <c r="AH90" i="3" s="1"/>
  <c r="AI8" i="3"/>
  <c r="AI90" i="3" s="1"/>
  <c r="AJ8" i="3"/>
  <c r="AJ90" i="3" s="1"/>
  <c r="AK8" i="3"/>
  <c r="AK90" i="3" s="1"/>
  <c r="AL8" i="3"/>
  <c r="AL90" i="3" s="1"/>
  <c r="AM8" i="3"/>
  <c r="AM86" i="3" s="1"/>
  <c r="AN8" i="3"/>
  <c r="AN86" i="3" s="1"/>
  <c r="AO8" i="3"/>
  <c r="AO86" i="3" s="1"/>
  <c r="AP8" i="3"/>
  <c r="AP88" i="3" s="1"/>
  <c r="AQ8" i="3"/>
  <c r="AQ88" i="3" s="1"/>
  <c r="AR8" i="3"/>
  <c r="AR88" i="3" s="1"/>
  <c r="AS8" i="3"/>
  <c r="AS90" i="3" s="1"/>
  <c r="AT8" i="3"/>
  <c r="AT90" i="3" s="1"/>
  <c r="AU8" i="3"/>
  <c r="AU90" i="3" s="1"/>
  <c r="AV8" i="3"/>
  <c r="AV90" i="3" s="1"/>
  <c r="AW8" i="3"/>
  <c r="AW90" i="3" s="1"/>
  <c r="AX8" i="3"/>
  <c r="AX90" i="3" s="1"/>
  <c r="AY8" i="3"/>
  <c r="AY90" i="3" s="1"/>
  <c r="BA8" i="3"/>
  <c r="BB8" i="3"/>
  <c r="BB88" i="3" s="1"/>
  <c r="BC8" i="3"/>
  <c r="BC86" i="3" s="1"/>
  <c r="AG91" i="3" l="1"/>
  <c r="Q91" i="3"/>
  <c r="AO89" i="3"/>
  <c r="Y89" i="3"/>
  <c r="AS91" i="3"/>
  <c r="J88" i="3"/>
  <c r="AK86" i="3"/>
  <c r="AK87" i="3" s="1"/>
  <c r="U86" i="3"/>
  <c r="U87" i="3" s="1"/>
  <c r="AN88" i="3"/>
  <c r="X88" i="3"/>
  <c r="AQ90" i="3"/>
  <c r="AA90" i="3"/>
  <c r="N90" i="3"/>
  <c r="Q86" i="3"/>
  <c r="M90" i="3"/>
  <c r="AY86" i="3"/>
  <c r="AI86" i="3"/>
  <c r="S86" i="3"/>
  <c r="AL88" i="3"/>
  <c r="V88" i="3"/>
  <c r="AO90" i="3"/>
  <c r="Y90" i="3"/>
  <c r="L90" i="3"/>
  <c r="AX86" i="3"/>
  <c r="AH86" i="3"/>
  <c r="R86" i="3"/>
  <c r="AK88" i="3"/>
  <c r="U88" i="3"/>
  <c r="AN90" i="3"/>
  <c r="X90" i="3"/>
  <c r="N86" i="3"/>
  <c r="K90" i="3"/>
  <c r="AW86" i="3"/>
  <c r="AG86" i="3"/>
  <c r="Q88" i="3"/>
  <c r="AJ88" i="3"/>
  <c r="T88" i="3"/>
  <c r="AM90" i="3"/>
  <c r="AK91" i="3" s="1"/>
  <c r="W90" i="3"/>
  <c r="U91" i="3" s="1"/>
  <c r="M86" i="3"/>
  <c r="J90" i="3"/>
  <c r="AV86" i="3"/>
  <c r="AF86" i="3"/>
  <c r="AY88" i="3"/>
  <c r="AI88" i="3"/>
  <c r="S88" i="3"/>
  <c r="L86" i="3"/>
  <c r="I90" i="3"/>
  <c r="AU86" i="3"/>
  <c r="AE86" i="3"/>
  <c r="AX88" i="3"/>
  <c r="AH88" i="3"/>
  <c r="R88" i="3"/>
  <c r="AT86" i="3"/>
  <c r="AD86" i="3"/>
  <c r="AW88" i="3"/>
  <c r="AG88" i="3"/>
  <c r="BC90" i="3"/>
  <c r="AS86" i="3"/>
  <c r="AC86" i="3"/>
  <c r="AV88" i="3"/>
  <c r="AF88" i="3"/>
  <c r="BB90" i="3"/>
  <c r="AR86" i="3"/>
  <c r="AB86" i="3"/>
  <c r="AU88" i="3"/>
  <c r="AE88" i="3"/>
  <c r="AQ86" i="3"/>
  <c r="AA86" i="3"/>
  <c r="AT88" i="3"/>
  <c r="AD88" i="3"/>
  <c r="BC88" i="3"/>
  <c r="AP86" i="3"/>
  <c r="AO87" i="3" s="1"/>
  <c r="Z86" i="3"/>
  <c r="Y87" i="3" s="1"/>
  <c r="AS88" i="3"/>
  <c r="AC88" i="3"/>
  <c r="L29" i="3"/>
  <c r="AK89" i="3" l="1"/>
  <c r="Q87" i="3"/>
  <c r="AG89" i="3"/>
  <c r="AC89" i="3"/>
  <c r="Q89" i="3"/>
  <c r="AG87" i="3"/>
  <c r="AC87" i="3"/>
  <c r="Y91" i="3"/>
  <c r="U89" i="3"/>
  <c r="AO91" i="3"/>
  <c r="G67" i="3" l="1"/>
  <c r="H67" i="3"/>
  <c r="H66" i="3"/>
  <c r="G76" i="3"/>
  <c r="H76" i="3"/>
  <c r="G85" i="3"/>
  <c r="F85" i="3" s="1"/>
  <c r="E85" i="3" s="1"/>
  <c r="H85" i="3"/>
  <c r="D85" i="3"/>
  <c r="D76" i="3"/>
  <c r="D67" i="3"/>
  <c r="BA57" i="3"/>
  <c r="P57" i="3"/>
  <c r="O57" i="3"/>
  <c r="H57" i="3"/>
  <c r="G57" i="3"/>
  <c r="D57" i="3"/>
  <c r="BA79" i="3"/>
  <c r="BA80" i="3"/>
  <c r="BA81" i="3"/>
  <c r="BA82" i="3"/>
  <c r="BA83" i="3"/>
  <c r="BA84" i="3"/>
  <c r="BA78" i="3"/>
  <c r="BA77" i="3" s="1"/>
  <c r="BA70" i="3"/>
  <c r="BA71" i="3"/>
  <c r="BA72" i="3"/>
  <c r="BA73" i="3"/>
  <c r="BA74" i="3"/>
  <c r="BA75" i="3"/>
  <c r="BA69" i="3"/>
  <c r="BA61" i="3"/>
  <c r="BA62" i="3"/>
  <c r="BA63" i="3"/>
  <c r="BA64" i="3"/>
  <c r="BA65" i="3"/>
  <c r="BA66" i="3"/>
  <c r="BA60" i="3"/>
  <c r="BA45" i="3"/>
  <c r="BA46" i="3"/>
  <c r="BA47" i="3"/>
  <c r="BA48" i="3"/>
  <c r="BA49" i="3"/>
  <c r="BA50" i="3"/>
  <c r="BA51" i="3"/>
  <c r="BA52" i="3"/>
  <c r="BA53" i="3"/>
  <c r="BA54" i="3"/>
  <c r="BA55" i="3"/>
  <c r="BA56" i="3"/>
  <c r="D44" i="3"/>
  <c r="BA44" i="3"/>
  <c r="BA32" i="3"/>
  <c r="BA33" i="3"/>
  <c r="BA34" i="3"/>
  <c r="BA35" i="3"/>
  <c r="BA36" i="3"/>
  <c r="BA37" i="3"/>
  <c r="BA38" i="3"/>
  <c r="BA39" i="3"/>
  <c r="BA40" i="3"/>
  <c r="BA41" i="3"/>
  <c r="BA42" i="3"/>
  <c r="BA31" i="3"/>
  <c r="BA30" i="3" s="1"/>
  <c r="D9" i="3"/>
  <c r="BA68" i="3" l="1"/>
  <c r="F76" i="3"/>
  <c r="E76" i="3" s="1"/>
  <c r="F67" i="3"/>
  <c r="E67" i="3" s="1"/>
  <c r="BA43" i="3"/>
  <c r="BA90" i="3" s="1"/>
  <c r="BA59" i="3"/>
  <c r="F57" i="3"/>
  <c r="E57" i="3" s="1"/>
  <c r="O79" i="3"/>
  <c r="O80" i="3"/>
  <c r="O81" i="3"/>
  <c r="O82" i="3"/>
  <c r="O83" i="3"/>
  <c r="O84" i="3"/>
  <c r="O70" i="3"/>
  <c r="O71" i="3"/>
  <c r="O72" i="3"/>
  <c r="O73" i="3"/>
  <c r="O74" i="3"/>
  <c r="O75" i="3"/>
  <c r="BA86" i="3" l="1"/>
  <c r="BA88" i="3"/>
  <c r="AZ57" i="3"/>
  <c r="D20" i="3"/>
  <c r="P18" i="3" l="1"/>
  <c r="O18" i="3"/>
  <c r="O66" i="3"/>
  <c r="O69" i="3"/>
  <c r="O68" i="3" s="1"/>
  <c r="P12" i="3"/>
  <c r="O12" i="3"/>
  <c r="H12" i="3"/>
  <c r="G12" i="3"/>
  <c r="D12" i="3"/>
  <c r="P84" i="3"/>
  <c r="H84" i="3"/>
  <c r="G84" i="3"/>
  <c r="D84" i="3"/>
  <c r="P83" i="3"/>
  <c r="H83" i="3"/>
  <c r="G83" i="3"/>
  <c r="D83" i="3"/>
  <c r="P82" i="3"/>
  <c r="H82" i="3"/>
  <c r="G82" i="3"/>
  <c r="D82" i="3"/>
  <c r="P81" i="3"/>
  <c r="H81" i="3"/>
  <c r="G81" i="3"/>
  <c r="D81" i="3"/>
  <c r="P80" i="3"/>
  <c r="H80" i="3"/>
  <c r="G80" i="3"/>
  <c r="D80" i="3"/>
  <c r="P79" i="3"/>
  <c r="H79" i="3"/>
  <c r="G79" i="3"/>
  <c r="D79" i="3"/>
  <c r="P78" i="3"/>
  <c r="O78" i="3"/>
  <c r="O77" i="3" s="1"/>
  <c r="H78" i="3"/>
  <c r="H77" i="3" s="1"/>
  <c r="G78" i="3"/>
  <c r="D78" i="3"/>
  <c r="H25" i="3"/>
  <c r="G25" i="3"/>
  <c r="P56" i="3"/>
  <c r="P32" i="3"/>
  <c r="P31" i="3"/>
  <c r="P28" i="3"/>
  <c r="D11" i="3"/>
  <c r="D13" i="3"/>
  <c r="D14" i="3"/>
  <c r="D15" i="3"/>
  <c r="D16" i="3"/>
  <c r="D17" i="3"/>
  <c r="D18" i="3"/>
  <c r="D56" i="3"/>
  <c r="P35" i="3"/>
  <c r="D70" i="3"/>
  <c r="D71" i="3"/>
  <c r="D72" i="3"/>
  <c r="D73" i="3"/>
  <c r="D74" i="3"/>
  <c r="D75" i="3"/>
  <c r="D62" i="3"/>
  <c r="D63" i="3"/>
  <c r="D64" i="3"/>
  <c r="D65" i="3"/>
  <c r="D66" i="3"/>
  <c r="D60" i="3"/>
  <c r="D53" i="3"/>
  <c r="D38" i="3"/>
  <c r="D25" i="3"/>
  <c r="D24" i="3"/>
  <c r="D41" i="3"/>
  <c r="D28" i="3"/>
  <c r="O25" i="3"/>
  <c r="P25" i="3"/>
  <c r="O42" i="3"/>
  <c r="P42" i="3"/>
  <c r="O34" i="3"/>
  <c r="P54" i="3"/>
  <c r="O54" i="3"/>
  <c r="H54" i="3"/>
  <c r="G54" i="3"/>
  <c r="D54" i="3"/>
  <c r="P51" i="3"/>
  <c r="O51" i="3"/>
  <c r="H51" i="3"/>
  <c r="G51" i="3"/>
  <c r="D51" i="3"/>
  <c r="P33" i="3"/>
  <c r="O33" i="3"/>
  <c r="H33" i="3"/>
  <c r="G33" i="3"/>
  <c r="D33" i="3"/>
  <c r="P24" i="3"/>
  <c r="O24" i="3"/>
  <c r="H24" i="3"/>
  <c r="G24" i="3"/>
  <c r="O31" i="3"/>
  <c r="H31" i="3"/>
  <c r="G31" i="3"/>
  <c r="D31" i="3"/>
  <c r="P27" i="3"/>
  <c r="O27" i="3"/>
  <c r="H27" i="3"/>
  <c r="G27" i="3"/>
  <c r="D27" i="3"/>
  <c r="P26" i="3"/>
  <c r="O26" i="3"/>
  <c r="H26" i="3"/>
  <c r="G26" i="3"/>
  <c r="D26" i="3"/>
  <c r="G28" i="3"/>
  <c r="H28" i="3"/>
  <c r="O28" i="3"/>
  <c r="G9" i="3"/>
  <c r="H9" i="3"/>
  <c r="O9" i="3"/>
  <c r="O8" i="3" s="1"/>
  <c r="P9" i="3"/>
  <c r="P8" i="3" s="1"/>
  <c r="D10" i="3"/>
  <c r="G10" i="3"/>
  <c r="H10" i="3"/>
  <c r="O10" i="3"/>
  <c r="P10" i="3"/>
  <c r="G11" i="3"/>
  <c r="H11" i="3"/>
  <c r="O11" i="3"/>
  <c r="P11" i="3"/>
  <c r="O13" i="3"/>
  <c r="F13" i="3" s="1"/>
  <c r="AZ13" i="3" s="1"/>
  <c r="P13" i="3"/>
  <c r="G14" i="3"/>
  <c r="H14" i="3"/>
  <c r="O14" i="3"/>
  <c r="P14" i="3"/>
  <c r="G15" i="3"/>
  <c r="H15" i="3"/>
  <c r="O15" i="3"/>
  <c r="P15" i="3"/>
  <c r="G16" i="3"/>
  <c r="H16" i="3"/>
  <c r="O16" i="3"/>
  <c r="P16" i="3"/>
  <c r="G17" i="3"/>
  <c r="H17" i="3"/>
  <c r="O17" i="3"/>
  <c r="P17" i="3"/>
  <c r="G18" i="3"/>
  <c r="H18" i="3"/>
  <c r="G20" i="3"/>
  <c r="H20" i="3"/>
  <c r="H19" i="3" s="1"/>
  <c r="O20" i="3"/>
  <c r="O19" i="3" s="1"/>
  <c r="P20" i="3"/>
  <c r="D21" i="3"/>
  <c r="D19" i="3" s="1"/>
  <c r="G21" i="3"/>
  <c r="H21" i="3"/>
  <c r="O21" i="3"/>
  <c r="P21" i="3"/>
  <c r="D22" i="3"/>
  <c r="G22" i="3"/>
  <c r="H22" i="3"/>
  <c r="O22" i="3"/>
  <c r="P22" i="3"/>
  <c r="D23" i="3"/>
  <c r="G23" i="3"/>
  <c r="H23" i="3"/>
  <c r="O23" i="3"/>
  <c r="P23" i="3"/>
  <c r="D32" i="3"/>
  <c r="G32" i="3"/>
  <c r="H32" i="3"/>
  <c r="O32" i="3"/>
  <c r="D34" i="3"/>
  <c r="G34" i="3"/>
  <c r="H34" i="3"/>
  <c r="P34" i="3"/>
  <c r="D35" i="3"/>
  <c r="G35" i="3"/>
  <c r="H35" i="3"/>
  <c r="O35" i="3"/>
  <c r="D36" i="3"/>
  <c r="G36" i="3"/>
  <c r="H36" i="3"/>
  <c r="O36" i="3"/>
  <c r="P36" i="3"/>
  <c r="D37" i="3"/>
  <c r="G37" i="3"/>
  <c r="H37" i="3"/>
  <c r="O37" i="3"/>
  <c r="P37" i="3"/>
  <c r="G38" i="3"/>
  <c r="H38" i="3"/>
  <c r="O38" i="3"/>
  <c r="P38" i="3"/>
  <c r="D39" i="3"/>
  <c r="G39" i="3"/>
  <c r="H39" i="3"/>
  <c r="O39" i="3"/>
  <c r="P39" i="3"/>
  <c r="D40" i="3"/>
  <c r="G40" i="3"/>
  <c r="H40" i="3"/>
  <c r="O40" i="3"/>
  <c r="P40" i="3"/>
  <c r="G41" i="3"/>
  <c r="H41" i="3"/>
  <c r="O41" i="3"/>
  <c r="P41" i="3"/>
  <c r="D42" i="3"/>
  <c r="G42" i="3"/>
  <c r="H42" i="3"/>
  <c r="G44" i="3"/>
  <c r="H44" i="3"/>
  <c r="O44" i="3"/>
  <c r="P44" i="3"/>
  <c r="P43" i="3" s="1"/>
  <c r="D45" i="3"/>
  <c r="D43" i="3" s="1"/>
  <c r="G45" i="3"/>
  <c r="H45" i="3"/>
  <c r="O45" i="3"/>
  <c r="P45" i="3"/>
  <c r="D46" i="3"/>
  <c r="G46" i="3"/>
  <c r="H46" i="3"/>
  <c r="O46" i="3"/>
  <c r="P46" i="3"/>
  <c r="D47" i="3"/>
  <c r="G47" i="3"/>
  <c r="H47" i="3"/>
  <c r="O47" i="3"/>
  <c r="P47" i="3"/>
  <c r="D48" i="3"/>
  <c r="G48" i="3"/>
  <c r="H48" i="3"/>
  <c r="O48" i="3"/>
  <c r="P48" i="3"/>
  <c r="D49" i="3"/>
  <c r="G49" i="3"/>
  <c r="H49" i="3"/>
  <c r="O49" i="3"/>
  <c r="P49" i="3"/>
  <c r="D50" i="3"/>
  <c r="G50" i="3"/>
  <c r="H50" i="3"/>
  <c r="O50" i="3"/>
  <c r="P50" i="3"/>
  <c r="D52" i="3"/>
  <c r="G52" i="3"/>
  <c r="H52" i="3"/>
  <c r="O52" i="3"/>
  <c r="P52" i="3"/>
  <c r="G53" i="3"/>
  <c r="H53" i="3"/>
  <c r="O53" i="3"/>
  <c r="P53" i="3"/>
  <c r="D55" i="3"/>
  <c r="G55" i="3"/>
  <c r="H55" i="3"/>
  <c r="O55" i="3"/>
  <c r="P55" i="3"/>
  <c r="G56" i="3"/>
  <c r="H56" i="3"/>
  <c r="O56" i="3"/>
  <c r="G60" i="3"/>
  <c r="H60" i="3"/>
  <c r="H59" i="3" s="1"/>
  <c r="O60" i="3"/>
  <c r="P60" i="3"/>
  <c r="D61" i="3"/>
  <c r="G61" i="3"/>
  <c r="H61" i="3"/>
  <c r="O61" i="3"/>
  <c r="P61" i="3"/>
  <c r="G62" i="3"/>
  <c r="H62" i="3"/>
  <c r="O62" i="3"/>
  <c r="P62" i="3"/>
  <c r="G63" i="3"/>
  <c r="H63" i="3"/>
  <c r="O63" i="3"/>
  <c r="P63" i="3"/>
  <c r="G64" i="3"/>
  <c r="H64" i="3"/>
  <c r="O64" i="3"/>
  <c r="P64" i="3"/>
  <c r="G65" i="3"/>
  <c r="H65" i="3"/>
  <c r="O65" i="3"/>
  <c r="P65" i="3"/>
  <c r="G66" i="3"/>
  <c r="P66" i="3"/>
  <c r="D69" i="3"/>
  <c r="G69" i="3"/>
  <c r="H69" i="3"/>
  <c r="P69" i="3"/>
  <c r="G70" i="3"/>
  <c r="H70" i="3"/>
  <c r="P70" i="3"/>
  <c r="G71" i="3"/>
  <c r="H71" i="3"/>
  <c r="P71" i="3"/>
  <c r="G72" i="3"/>
  <c r="H72" i="3"/>
  <c r="P72" i="3"/>
  <c r="G73" i="3"/>
  <c r="H73" i="3"/>
  <c r="P73" i="3"/>
  <c r="G74" i="3"/>
  <c r="H74" i="3"/>
  <c r="P74" i="3"/>
  <c r="G75" i="3"/>
  <c r="H75" i="3"/>
  <c r="P75" i="3"/>
  <c r="O43" i="3" l="1"/>
  <c r="G19" i="3"/>
  <c r="H8" i="3"/>
  <c r="P68" i="3"/>
  <c r="H43" i="3"/>
  <c r="G8" i="3"/>
  <c r="H68" i="3"/>
  <c r="G43" i="3"/>
  <c r="D77" i="3"/>
  <c r="G59" i="3"/>
  <c r="G68" i="3"/>
  <c r="G77" i="3"/>
  <c r="D68" i="3"/>
  <c r="G30" i="3"/>
  <c r="H30" i="3"/>
  <c r="O30" i="3"/>
  <c r="O29" i="3" s="1"/>
  <c r="P77" i="3"/>
  <c r="O88" i="3"/>
  <c r="O90" i="3"/>
  <c r="D59" i="3"/>
  <c r="P59" i="3"/>
  <c r="O59" i="3"/>
  <c r="P19" i="3"/>
  <c r="P88" i="3" s="1"/>
  <c r="D8" i="3"/>
  <c r="P30" i="3"/>
  <c r="P29" i="3" s="1"/>
  <c r="F84" i="3"/>
  <c r="AZ84" i="3" s="1"/>
  <c r="F14" i="3"/>
  <c r="AZ14" i="3" s="1"/>
  <c r="F56" i="3"/>
  <c r="AZ56" i="3" s="1"/>
  <c r="F15" i="3"/>
  <c r="E15" i="3" s="1"/>
  <c r="F78" i="3"/>
  <c r="F77" i="3" s="1"/>
  <c r="F38" i="3"/>
  <c r="AZ38" i="3" s="1"/>
  <c r="F17" i="3"/>
  <c r="AZ17" i="3" s="1"/>
  <c r="F51" i="3"/>
  <c r="E51" i="3" s="1"/>
  <c r="F23" i="3"/>
  <c r="AZ23" i="3" s="1"/>
  <c r="F33" i="3"/>
  <c r="F9" i="3"/>
  <c r="F55" i="3"/>
  <c r="AZ55" i="3" s="1"/>
  <c r="F79" i="3"/>
  <c r="AZ79" i="3" s="1"/>
  <c r="F34" i="3"/>
  <c r="F60" i="3"/>
  <c r="F53" i="3"/>
  <c r="E53" i="3" s="1"/>
  <c r="F52" i="3"/>
  <c r="AZ52" i="3" s="1"/>
  <c r="E84" i="3"/>
  <c r="F66" i="3"/>
  <c r="F12" i="3"/>
  <c r="F37" i="3"/>
  <c r="F21" i="3"/>
  <c r="F16" i="3"/>
  <c r="AZ16" i="3" s="1"/>
  <c r="F45" i="3"/>
  <c r="AZ45" i="3" s="1"/>
  <c r="F10" i="3"/>
  <c r="F81" i="3"/>
  <c r="AZ81" i="3" s="1"/>
  <c r="F36" i="3"/>
  <c r="F20" i="3"/>
  <c r="F35" i="3"/>
  <c r="F18" i="3"/>
  <c r="E18" i="3" s="1"/>
  <c r="F41" i="3"/>
  <c r="AZ41" i="3" s="1"/>
  <c r="F28" i="3"/>
  <c r="F27" i="3"/>
  <c r="AZ27" i="3" s="1"/>
  <c r="F75" i="3"/>
  <c r="AZ75" i="3" s="1"/>
  <c r="F80" i="3"/>
  <c r="F54" i="3"/>
  <c r="E54" i="3" s="1"/>
  <c r="F25" i="3"/>
  <c r="F64" i="3"/>
  <c r="F50" i="3"/>
  <c r="E50" i="3" s="1"/>
  <c r="F71" i="3"/>
  <c r="F73" i="3"/>
  <c r="AZ73" i="3" s="1"/>
  <c r="F63" i="3"/>
  <c r="F61" i="3"/>
  <c r="F39" i="3"/>
  <c r="AZ39" i="3" s="1"/>
  <c r="F11" i="3"/>
  <c r="F62" i="3"/>
  <c r="AZ62" i="3" s="1"/>
  <c r="F44" i="3"/>
  <c r="F82" i="3"/>
  <c r="F48" i="3"/>
  <c r="E48" i="3" s="1"/>
  <c r="F42" i="3"/>
  <c r="AZ42" i="3" s="1"/>
  <c r="F22" i="3"/>
  <c r="F31" i="3"/>
  <c r="F74" i="3"/>
  <c r="AZ74" i="3" s="1"/>
  <c r="F72" i="3"/>
  <c r="AZ72" i="3" s="1"/>
  <c r="F70" i="3"/>
  <c r="F40" i="3"/>
  <c r="D30" i="3"/>
  <c r="D29" i="3" s="1"/>
  <c r="F83" i="3"/>
  <c r="AZ83" i="3" s="1"/>
  <c r="F69" i="3"/>
  <c r="F47" i="3"/>
  <c r="F24" i="3"/>
  <c r="F46" i="3"/>
  <c r="F32" i="3"/>
  <c r="AZ32" i="3" s="1"/>
  <c r="F49" i="3"/>
  <c r="F65" i="3"/>
  <c r="AZ65" i="3" s="1"/>
  <c r="F26" i="3"/>
  <c r="AZ26" i="3" s="1"/>
  <c r="E13" i="3"/>
  <c r="AZ20" i="3" l="1"/>
  <c r="F19" i="3"/>
  <c r="F8" i="3"/>
  <c r="E9" i="3"/>
  <c r="O86" i="3"/>
  <c r="AZ31" i="3"/>
  <c r="F30" i="3"/>
  <c r="AZ44" i="3"/>
  <c r="F43" i="3"/>
  <c r="H29" i="3"/>
  <c r="G29" i="3"/>
  <c r="D86" i="3"/>
  <c r="P86" i="3"/>
  <c r="G86" i="3"/>
  <c r="G90" i="3"/>
  <c r="G88" i="3"/>
  <c r="F68" i="3"/>
  <c r="P90" i="3"/>
  <c r="H86" i="3"/>
  <c r="H90" i="3"/>
  <c r="H88" i="3"/>
  <c r="F59" i="3"/>
  <c r="D90" i="3"/>
  <c r="E14" i="3"/>
  <c r="E80" i="3"/>
  <c r="AZ80" i="3"/>
  <c r="E60" i="3"/>
  <c r="AZ60" i="3"/>
  <c r="E37" i="3"/>
  <c r="AZ37" i="3"/>
  <c r="E40" i="3"/>
  <c r="AZ40" i="3"/>
  <c r="E82" i="3"/>
  <c r="AZ82" i="3"/>
  <c r="E11" i="3"/>
  <c r="AZ11" i="3"/>
  <c r="E10" i="3"/>
  <c r="AZ10" i="3"/>
  <c r="E70" i="3"/>
  <c r="AZ70" i="3"/>
  <c r="E12" i="3"/>
  <c r="AZ12" i="3"/>
  <c r="E36" i="3"/>
  <c r="AZ36" i="3"/>
  <c r="E64" i="3"/>
  <c r="AZ64" i="3"/>
  <c r="E28" i="3"/>
  <c r="AZ28" i="3"/>
  <c r="AZ78" i="3"/>
  <c r="AZ69" i="3"/>
  <c r="E35" i="3"/>
  <c r="AZ35" i="3"/>
  <c r="E34" i="3"/>
  <c r="AZ34" i="3"/>
  <c r="E33" i="3"/>
  <c r="AZ33" i="3"/>
  <c r="E25" i="3"/>
  <c r="AZ25" i="3"/>
  <c r="E71" i="3"/>
  <c r="AZ71" i="3"/>
  <c r="E66" i="3"/>
  <c r="AZ66" i="3"/>
  <c r="E63" i="3"/>
  <c r="AZ63" i="3"/>
  <c r="E61" i="3"/>
  <c r="AZ61" i="3"/>
  <c r="E24" i="3"/>
  <c r="AZ24" i="3"/>
  <c r="E22" i="3"/>
  <c r="AZ22" i="3"/>
  <c r="E21" i="3"/>
  <c r="AZ21" i="3"/>
  <c r="E45" i="3"/>
  <c r="E16" i="3"/>
  <c r="AZ53" i="3"/>
  <c r="E38" i="3"/>
  <c r="E75" i="3"/>
  <c r="E78" i="3"/>
  <c r="E77" i="3" s="1"/>
  <c r="E52" i="3"/>
  <c r="AZ48" i="3"/>
  <c r="E41" i="3"/>
  <c r="AZ51" i="3"/>
  <c r="E17" i="3"/>
  <c r="E23" i="3"/>
  <c r="E20" i="3"/>
  <c r="E42" i="3"/>
  <c r="E39" i="3"/>
  <c r="E27" i="3"/>
  <c r="E55" i="3"/>
  <c r="AZ54" i="3"/>
  <c r="E79" i="3"/>
  <c r="E56" i="3"/>
  <c r="E73" i="3"/>
  <c r="E81" i="3"/>
  <c r="E31" i="3"/>
  <c r="E74" i="3"/>
  <c r="E69" i="3"/>
  <c r="E68" i="3" s="1"/>
  <c r="E62" i="3"/>
  <c r="AS89" i="3"/>
  <c r="E83" i="3"/>
  <c r="E72" i="3"/>
  <c r="E44" i="3"/>
  <c r="AZ47" i="3"/>
  <c r="E47" i="3"/>
  <c r="AZ49" i="3"/>
  <c r="E49" i="3"/>
  <c r="E32" i="3"/>
  <c r="E26" i="3"/>
  <c r="AZ46" i="3"/>
  <c r="E46" i="3"/>
  <c r="E65" i="3"/>
  <c r="AS87" i="3"/>
  <c r="E43" i="3" l="1"/>
  <c r="E59" i="3"/>
  <c r="AZ43" i="3"/>
  <c r="F29" i="3"/>
  <c r="AZ59" i="3"/>
  <c r="AZ8" i="3"/>
  <c r="AZ30" i="3"/>
  <c r="E8" i="3"/>
  <c r="F86" i="3"/>
  <c r="F90" i="3"/>
  <c r="F88" i="3"/>
  <c r="E19" i="3"/>
  <c r="AZ68" i="3"/>
  <c r="E30" i="3"/>
  <c r="E29" i="3" s="1"/>
  <c r="AZ77" i="3"/>
  <c r="AZ19" i="3"/>
  <c r="D88" i="3"/>
  <c r="G93" i="3"/>
  <c r="E90" i="3" l="1"/>
  <c r="E88" i="3"/>
  <c r="E86" i="3"/>
  <c r="AZ86" i="3"/>
  <c r="AZ90" i="3"/>
  <c r="AZ8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tc={434FB572-D343-4D24-8D53-03DCFAB7630D}</author>
    <author>tc={1F4D45B1-557B-43EF-8BDD-9289EEDB7558}</author>
    <author>tc={94866BDF-BF6B-4314-95E5-6A5E792458A0}</author>
  </authors>
  <commentList>
    <comment ref="G59" authorId="0" shapeId="0" xr:uid="{00000000-0006-0000-0100-00000100000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zdjąć 30 godz. wykładu</t>
      </text>
    </comment>
    <comment ref="H59" authorId="1" shapeId="0" xr:uid="{00000000-0006-0000-0100-00000200000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dodać 30 godz. ZP</t>
      </text>
    </comment>
    <comment ref="H77" authorId="2" shapeId="0" xr:uid="{00000000-0006-0000-0100-00000300000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zdjąć 15 godz. ZP i dać do pracy własnej</t>
      </text>
    </comment>
  </commentList>
</comments>
</file>

<file path=xl/sharedStrings.xml><?xml version="1.0" encoding="utf-8"?>
<sst xmlns="http://schemas.openxmlformats.org/spreadsheetml/2006/main" count="303" uniqueCount="186">
  <si>
    <t>I</t>
  </si>
  <si>
    <t>II</t>
  </si>
  <si>
    <t>III</t>
  </si>
  <si>
    <t>I rok</t>
  </si>
  <si>
    <t>III rok</t>
  </si>
  <si>
    <t>6.</t>
  </si>
  <si>
    <t>5.</t>
  </si>
  <si>
    <t>4.</t>
  </si>
  <si>
    <t>3.</t>
  </si>
  <si>
    <t>2.</t>
  </si>
  <si>
    <t>1.</t>
  </si>
  <si>
    <t>Lp.</t>
  </si>
  <si>
    <t>Moduł kształcenia / Przedmiot</t>
  </si>
  <si>
    <t>A.</t>
  </si>
  <si>
    <t>sem I</t>
  </si>
  <si>
    <t>sem II</t>
  </si>
  <si>
    <t>sem III</t>
  </si>
  <si>
    <t>sem IV</t>
  </si>
  <si>
    <t>B.</t>
  </si>
  <si>
    <t>C.</t>
  </si>
  <si>
    <t>7.</t>
  </si>
  <si>
    <t>8.</t>
  </si>
  <si>
    <t>9.</t>
  </si>
  <si>
    <t>10.</t>
  </si>
  <si>
    <t>11.</t>
  </si>
  <si>
    <t>12.</t>
  </si>
  <si>
    <t>D.</t>
  </si>
  <si>
    <t>w</t>
  </si>
  <si>
    <t>zp</t>
  </si>
  <si>
    <t>sem V</t>
  </si>
  <si>
    <t>sem VI</t>
  </si>
  <si>
    <t>IV rok</t>
  </si>
  <si>
    <t>sem VII</t>
  </si>
  <si>
    <t>IV</t>
  </si>
  <si>
    <t>V</t>
  </si>
  <si>
    <t>VI</t>
  </si>
  <si>
    <t>VII</t>
  </si>
  <si>
    <t>MODUŁ KSZTAŁCENIA OGÓLNEGO</t>
  </si>
  <si>
    <t>MODUŁ KSZTAŁCENIA PODSTAWOWEGO</t>
  </si>
  <si>
    <t>MODUŁ KSZTAŁCENIA KIERUNKOWEGO</t>
  </si>
  <si>
    <t>Forma zaliczenia (Zo/E)</t>
  </si>
  <si>
    <t>ćwiczenia</t>
  </si>
  <si>
    <t>zajęcia terenowe i obozy</t>
  </si>
  <si>
    <t>* moduł, przedmiot lub forma zajęć do wyboru</t>
  </si>
  <si>
    <t>II rok</t>
  </si>
  <si>
    <t>Liczba godzin dydaktycznych</t>
  </si>
  <si>
    <t xml:space="preserve"> Rozkład godzin dydaktycznych</t>
  </si>
  <si>
    <t>zajęcia do wyboru</t>
  </si>
  <si>
    <t>wykłady (w)</t>
  </si>
  <si>
    <t>Liczba punktów ECTS</t>
  </si>
  <si>
    <t>semestry</t>
  </si>
  <si>
    <t>wskaźniki</t>
  </si>
  <si>
    <t>Ogółem</t>
  </si>
  <si>
    <t>Kontakt z nauczycielem, w tym:</t>
  </si>
  <si>
    <t>zajęcia praktyczne (zp) obejmujące:</t>
  </si>
  <si>
    <t>D1.</t>
  </si>
  <si>
    <t>Technologia informacyjna</t>
  </si>
  <si>
    <t>Mechanika techniczna</t>
  </si>
  <si>
    <t>C1.</t>
  </si>
  <si>
    <t>C2.</t>
  </si>
  <si>
    <t>Termodynamika techniczna</t>
  </si>
  <si>
    <t>Elektrotechnika i elektronika</t>
  </si>
  <si>
    <t>Rachunek kosztów w ujęciu inżynierskim</t>
  </si>
  <si>
    <t>Hydraulika i pneumatyka</t>
  </si>
  <si>
    <t xml:space="preserve">Innowacje i usprawnienia w firmach </t>
  </si>
  <si>
    <t>Metoda Elementu Skończonego</t>
  </si>
  <si>
    <t>Rapid Prototyping</t>
  </si>
  <si>
    <t>Metody i techniki studiowania</t>
  </si>
  <si>
    <t>Wirtualne środowisko pracy inżyniera</t>
  </si>
  <si>
    <t>Fizyka</t>
  </si>
  <si>
    <t>Zo7</t>
  </si>
  <si>
    <t>E 2/Zo1,2</t>
  </si>
  <si>
    <t>E 1/Zo1</t>
  </si>
  <si>
    <t>E 4/Zo4</t>
  </si>
  <si>
    <t>E 6/Zo6</t>
  </si>
  <si>
    <t>E 7/Zo7</t>
  </si>
  <si>
    <t>Język angielski</t>
  </si>
  <si>
    <t>E/4</t>
  </si>
  <si>
    <t>E2/Zo1,2</t>
  </si>
  <si>
    <t>Pierwsza pomoc przedmedyczna</t>
  </si>
  <si>
    <t>Metody i języki programowania</t>
  </si>
  <si>
    <t>Automatyzacja i robotyzacja</t>
  </si>
  <si>
    <t>Systemy informatyczne</t>
  </si>
  <si>
    <t>Moduł kształcenia kierunkowego I</t>
  </si>
  <si>
    <t>Moduł kształcenia kierunkowego II</t>
  </si>
  <si>
    <t>ECTS</t>
  </si>
  <si>
    <t>Przedsiębiorczość/Kierowanie zasobami ludzkimi*</t>
  </si>
  <si>
    <t>E 3 /Zo2,3</t>
  </si>
  <si>
    <t>E 4/Zo3,4</t>
  </si>
  <si>
    <t>zajęcia z bezpośrednim udziałem</t>
  </si>
  <si>
    <t>zajęcia kształtujące umiejętności praktyczne</t>
  </si>
  <si>
    <t>zajęcia z dziedziny nauk hum. lub społ.</t>
  </si>
  <si>
    <t>Matematyka ze statystyką matematyczną</t>
  </si>
  <si>
    <t>Automatyka procesów cieplnych</t>
  </si>
  <si>
    <t xml:space="preserve">Monitorowanie i diagnostyka </t>
  </si>
  <si>
    <t>Projektowanie robotów i manipulatorów</t>
  </si>
  <si>
    <t>E 7/Zo6,7</t>
  </si>
  <si>
    <t>E 5/Zo5</t>
  </si>
  <si>
    <t>E 3/Zo2,3</t>
  </si>
  <si>
    <t>Wychowanie fizyczne</t>
  </si>
  <si>
    <t>English for Automation and Robotics</t>
  </si>
  <si>
    <t>Materiałoznawstwo</t>
  </si>
  <si>
    <t>Projektowanie procesów zautomatyzowanych</t>
  </si>
  <si>
    <t>Sieci i wizualizacja</t>
  </si>
  <si>
    <t>Projektowanie chwytaków</t>
  </si>
  <si>
    <t>Pracownia automatyki i robotyki</t>
  </si>
  <si>
    <t>Przetwarzanie sygnałów</t>
  </si>
  <si>
    <t>PKM z wytrzymałością materiałów</t>
  </si>
  <si>
    <t>Modelowanie i symulacja</t>
  </si>
  <si>
    <t>Czujniki, systemy pomiarowe</t>
  </si>
  <si>
    <t>Automatyzacja urządzeń</t>
  </si>
  <si>
    <t>Napędy maszyn i robotów</t>
  </si>
  <si>
    <t>Projektowanie linii zautomatyzowanych</t>
  </si>
  <si>
    <t>Nowoczesne technologie wytwarzania</t>
  </si>
  <si>
    <t>13.</t>
  </si>
  <si>
    <t>D2.</t>
  </si>
  <si>
    <t>Umiejętności interpersonalne/Negocjacje*</t>
  </si>
  <si>
    <t>Bezpieczeństwo i higiena pracy/Ergonomia*</t>
  </si>
  <si>
    <t>Socjologia/Komunikacja społeczna*</t>
  </si>
  <si>
    <t>Organizacja systemów i procesów produkcyjnych</t>
  </si>
  <si>
    <t>Planowanie i sterowanie produkcją</t>
  </si>
  <si>
    <t xml:space="preserve"> </t>
  </si>
  <si>
    <t>Projektowanie  instalacji fotowoltaicznych</t>
  </si>
  <si>
    <t>Automatyzacja elementów i układów OZE</t>
  </si>
  <si>
    <t>Instalacje geotermiczne</t>
  </si>
  <si>
    <t>Automatyka farm wiatrowych i  elektrowni wodnych</t>
  </si>
  <si>
    <t>Urządzenia do odzysku energii (Energy Harvester)</t>
  </si>
  <si>
    <t>Technologie wykorzystania wodoru</t>
  </si>
  <si>
    <t>D3.</t>
  </si>
  <si>
    <t>Alternatywne napędy pojazdów</t>
  </si>
  <si>
    <t>Mechatronika i elementy automatyki w pojazdach</t>
  </si>
  <si>
    <t>Elektronika i mikroukłady w pojazdach</t>
  </si>
  <si>
    <t>E7/Zo7</t>
  </si>
  <si>
    <t>Information and Communication Technology</t>
  </si>
  <si>
    <t>Zo/7</t>
  </si>
  <si>
    <t>Zo/1</t>
  </si>
  <si>
    <t>Zo/3</t>
  </si>
  <si>
    <t>Zo/2</t>
  </si>
  <si>
    <t>Zo/4</t>
  </si>
  <si>
    <t>Zo/5</t>
  </si>
  <si>
    <t>Zo/1,2,3,4</t>
  </si>
  <si>
    <t>ZAL/1</t>
  </si>
  <si>
    <t>ZAL/2</t>
  </si>
  <si>
    <t>ZAL/1,2</t>
  </si>
  <si>
    <t>Zo/5,6</t>
  </si>
  <si>
    <t>Zo/6</t>
  </si>
  <si>
    <t>DK</t>
  </si>
  <si>
    <t>Podstawy automatyki i robotyki</t>
  </si>
  <si>
    <t>Grafika inżynierska</t>
  </si>
  <si>
    <t>Artificial Intelligence</t>
  </si>
  <si>
    <t>Automotive Industry-Production and Logistics</t>
  </si>
  <si>
    <t>Green environment and management</t>
  </si>
  <si>
    <t>Skanowanie przestrzenne</t>
  </si>
  <si>
    <t>Diagnostyka układów sterowania w pojazdach</t>
  </si>
  <si>
    <t>Układy sterowania w pojazdach samochodowych</t>
  </si>
  <si>
    <t>Systemy sterowania silników samochodowych</t>
  </si>
  <si>
    <t>E 3/Zo3</t>
  </si>
  <si>
    <t>Komputerowe wspomaganie projektowania</t>
  </si>
  <si>
    <t>warsztay</t>
  </si>
  <si>
    <t>laboratoria</t>
  </si>
  <si>
    <t>seminaria</t>
  </si>
  <si>
    <t>projekty</t>
  </si>
  <si>
    <t>Seminarium dyplomowe*</t>
  </si>
  <si>
    <t>Zo/5, 6, 7</t>
  </si>
  <si>
    <t>Zo6</t>
  </si>
  <si>
    <t>Zo5</t>
  </si>
  <si>
    <t>MODUŁ WYBIERALNY</t>
  </si>
  <si>
    <t>MODUŁ WYBIERALNY - Sterowanie i mechatronika w pojazdach samochodowych*</t>
  </si>
  <si>
    <t>MODUŁ WYBIERALNY - Odnawialne źródła energii*</t>
  </si>
  <si>
    <t>MODUŁ WYBIERALNY - Metody Projektowania Wirtualnego*</t>
  </si>
  <si>
    <t>Suma dla MPW</t>
  </si>
  <si>
    <t>Suma dla SiMPS</t>
  </si>
  <si>
    <t>Suma dla OZE</t>
  </si>
  <si>
    <t>Sztuczna inteligencja w automatyce i robotyce</t>
  </si>
  <si>
    <t>Język niemiecki/Język rosyjski</t>
  </si>
  <si>
    <t>14.</t>
  </si>
  <si>
    <t>Praktyka zawodowa (w ramach modułu wybieralnego)</t>
  </si>
  <si>
    <t>Praktyka zawodowa (kierunkowa)</t>
  </si>
  <si>
    <r>
      <t xml:space="preserve">3.1. Plan studiów </t>
    </r>
    <r>
      <rPr>
        <b/>
        <u/>
        <sz val="36"/>
        <rFont val="Verdana"/>
        <family val="2"/>
        <charset val="238"/>
      </rPr>
      <t>stacjonarnych I stopnia</t>
    </r>
    <r>
      <rPr>
        <b/>
        <sz val="36"/>
        <rFont val="Verdana"/>
        <family val="2"/>
      </rPr>
      <t>: Automatyka i robotyka  (2025-2029)</t>
    </r>
  </si>
  <si>
    <t>pw i @</t>
  </si>
  <si>
    <t>Praca własna studenta i e-learning (pw i @)</t>
  </si>
  <si>
    <t>konsultacje (k)</t>
  </si>
  <si>
    <t>k</t>
  </si>
  <si>
    <t>E 3 /Zo 3</t>
  </si>
  <si>
    <t>Zo/2,3</t>
  </si>
  <si>
    <t>Zo/4,5,6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</si>
</sst>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33" x14ac:knownFonts="1">
    <font>
      <sz val="10"/>
      <name val="Arial CE"/>
      <charset val="238"/>
    </font>
    <font>
      <sz val="10"/>
      <name val="Arial CE"/>
      <charset val="238"/>
    </font>
    <font>
      <b/>
      <sz val="18"/>
      <name val="Arial Narrow"/>
      <family val="2"/>
      <charset val="238"/>
    </font>
    <font>
      <sz val="18"/>
      <name val="Arial Narrow"/>
      <family val="2"/>
      <charset val="238"/>
    </font>
    <font>
      <sz val="28"/>
      <name val="Arial Narrow"/>
      <family val="2"/>
      <charset val="238"/>
    </font>
    <font>
      <b/>
      <sz val="28"/>
      <name val="Arial Narrow"/>
      <family val="2"/>
      <charset val="238"/>
    </font>
    <font>
      <b/>
      <sz val="36"/>
      <name val="Arial Narrow"/>
      <family val="2"/>
      <charset val="238"/>
    </font>
    <font>
      <sz val="12"/>
      <name val="Arial Narrow"/>
      <family val="2"/>
      <charset val="238"/>
    </font>
    <font>
      <b/>
      <sz val="36"/>
      <name val="Verdana"/>
      <family val="2"/>
    </font>
    <font>
      <b/>
      <sz val="20"/>
      <name val="Verdana"/>
      <family val="2"/>
    </font>
    <font>
      <sz val="20"/>
      <name val="Verdana"/>
      <family val="2"/>
    </font>
    <font>
      <sz val="28"/>
      <name val="Verdana"/>
      <family val="2"/>
    </font>
    <font>
      <b/>
      <sz val="20"/>
      <name val="Verdana"/>
      <family val="2"/>
      <charset val="238"/>
    </font>
    <font>
      <b/>
      <sz val="19"/>
      <name val="Verdana"/>
      <family val="2"/>
    </font>
    <font>
      <sz val="8"/>
      <name val="Arial CE"/>
      <charset val="238"/>
    </font>
    <font>
      <b/>
      <sz val="22"/>
      <name val="Verdana"/>
      <family val="2"/>
      <charset val="238"/>
    </font>
    <font>
      <b/>
      <sz val="22"/>
      <name val="Calibri"/>
      <family val="2"/>
      <charset val="238"/>
      <scheme val="minor"/>
    </font>
    <font>
      <b/>
      <sz val="22"/>
      <color theme="4" tint="-0.499984740745262"/>
      <name val="Verdana"/>
      <family val="2"/>
      <charset val="238"/>
    </font>
    <font>
      <b/>
      <sz val="22"/>
      <color theme="4" tint="-0.499984740745262"/>
      <name val="Calibri"/>
      <family val="2"/>
      <charset val="238"/>
      <scheme val="minor"/>
    </font>
    <font>
      <sz val="28"/>
      <color theme="1"/>
      <name val="Arial Narrow"/>
      <family val="2"/>
      <charset val="238"/>
    </font>
    <font>
      <b/>
      <sz val="36"/>
      <color theme="1"/>
      <name val="Arial Narrow"/>
      <family val="2"/>
      <charset val="238"/>
    </font>
    <font>
      <b/>
      <sz val="20"/>
      <color theme="1"/>
      <name val="Verdana"/>
      <family val="2"/>
    </font>
    <font>
      <sz val="20"/>
      <color theme="1"/>
      <name val="Verdana"/>
      <family val="2"/>
    </font>
    <font>
      <b/>
      <sz val="20"/>
      <color theme="1"/>
      <name val="Verdana"/>
      <family val="2"/>
      <charset val="238"/>
    </font>
    <font>
      <b/>
      <u/>
      <sz val="36"/>
      <name val="Verdana"/>
      <family val="2"/>
      <charset val="238"/>
    </font>
    <font>
      <b/>
      <sz val="22"/>
      <color rgb="FFFF0000"/>
      <name val="Verdana"/>
      <family val="2"/>
      <charset val="238"/>
    </font>
    <font>
      <sz val="20"/>
      <name val="Verdana"/>
      <family val="2"/>
      <charset val="238"/>
    </font>
    <font>
      <b/>
      <sz val="36"/>
      <color rgb="FFFF0000"/>
      <name val="Verdana"/>
      <family val="2"/>
      <charset val="238"/>
    </font>
    <font>
      <sz val="12"/>
      <color rgb="FFFF0000"/>
      <name val="Arial Narrow"/>
      <family val="2"/>
      <charset val="238"/>
    </font>
    <font>
      <b/>
      <sz val="28"/>
      <color rgb="FFFF0000"/>
      <name val="Arial Narrow"/>
      <family val="2"/>
      <charset val="238"/>
    </font>
    <font>
      <sz val="20"/>
      <color rgb="FFFF0000"/>
      <name val="Verdana"/>
      <family val="2"/>
    </font>
    <font>
      <b/>
      <sz val="20"/>
      <color rgb="FFFF0000"/>
      <name val="Verdana"/>
      <family val="2"/>
    </font>
    <font>
      <b/>
      <sz val="20"/>
      <color rgb="FFFF0000"/>
      <name val="Verdan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5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8" fontId="1" fillId="0" borderId="0" applyFont="0" applyFill="0" applyBorder="0" applyAlignment="0" applyProtection="0"/>
  </cellStyleXfs>
  <cellXfs count="30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3" fillId="0" borderId="0" xfId="0" applyFont="1"/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3" fontId="2" fillId="0" borderId="0" xfId="0" applyNumberFormat="1" applyFont="1"/>
    <xf numFmtId="0" fontId="5" fillId="0" borderId="0" xfId="0" applyFont="1"/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left" vertical="center"/>
    </xf>
    <xf numFmtId="0" fontId="9" fillId="4" borderId="32" xfId="0" applyFont="1" applyFill="1" applyBorder="1" applyAlignment="1">
      <alignment horizontal="center" vertical="center"/>
    </xf>
    <xf numFmtId="3" fontId="9" fillId="4" borderId="33" xfId="0" applyNumberFormat="1" applyFont="1" applyFill="1" applyBorder="1" applyAlignment="1">
      <alignment horizontal="center" vertical="center"/>
    </xf>
    <xf numFmtId="3" fontId="9" fillId="4" borderId="36" xfId="0" applyNumberFormat="1" applyFont="1" applyFill="1" applyBorder="1" applyAlignment="1">
      <alignment horizontal="center" vertical="center"/>
    </xf>
    <xf numFmtId="3" fontId="9" fillId="4" borderId="32" xfId="0" applyNumberFormat="1" applyFont="1" applyFill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2" fillId="0" borderId="0" xfId="0" applyFont="1"/>
    <xf numFmtId="0" fontId="18" fillId="0" borderId="0" xfId="0" applyFont="1"/>
    <xf numFmtId="0" fontId="19" fillId="0" borderId="0" xfId="0" applyFont="1" applyAlignment="1">
      <alignment vertical="center"/>
    </xf>
    <xf numFmtId="0" fontId="19" fillId="0" borderId="60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9" fillId="4" borderId="65" xfId="0" applyFont="1" applyFill="1" applyBorder="1" applyAlignment="1">
      <alignment horizontal="center" vertical="center"/>
    </xf>
    <xf numFmtId="0" fontId="15" fillId="0" borderId="0" xfId="0" applyFont="1"/>
    <xf numFmtId="3" fontId="21" fillId="6" borderId="24" xfId="0" applyNumberFormat="1" applyFont="1" applyFill="1" applyBorder="1" applyAlignment="1">
      <alignment horizontal="center" vertical="center"/>
    </xf>
    <xf numFmtId="3" fontId="21" fillId="6" borderId="25" xfId="0" applyNumberFormat="1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2" fillId="0" borderId="67" xfId="0" applyFont="1" applyBorder="1" applyAlignment="1">
      <alignment vertical="center" wrapText="1"/>
    </xf>
    <xf numFmtId="0" fontId="21" fillId="4" borderId="31" xfId="0" applyFont="1" applyFill="1" applyBorder="1" applyAlignment="1">
      <alignment horizontal="left" vertical="center"/>
    </xf>
    <xf numFmtId="0" fontId="21" fillId="7" borderId="31" xfId="0" applyFont="1" applyFill="1" applyBorder="1" applyAlignment="1">
      <alignment horizontal="left" vertical="center" wrapText="1"/>
    </xf>
    <xf numFmtId="0" fontId="21" fillId="8" borderId="31" xfId="0" applyFont="1" applyFill="1" applyBorder="1" applyAlignment="1">
      <alignment horizontal="left" vertical="center" wrapText="1"/>
    </xf>
    <xf numFmtId="0" fontId="22" fillId="0" borderId="70" xfId="0" applyFont="1" applyBorder="1" applyAlignment="1">
      <alignment vertical="center" wrapText="1"/>
    </xf>
    <xf numFmtId="0" fontId="22" fillId="3" borderId="11" xfId="0" applyFont="1" applyFill="1" applyBorder="1" applyAlignment="1">
      <alignment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1" fillId="4" borderId="32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1" fillId="4" borderId="31" xfId="0" applyFont="1" applyFill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3" fontId="22" fillId="0" borderId="1" xfId="0" applyNumberFormat="1" applyFont="1" applyBorder="1" applyAlignment="1">
      <alignment horizontal="center" vertical="center"/>
    </xf>
    <xf numFmtId="3" fontId="22" fillId="6" borderId="1" xfId="0" applyNumberFormat="1" applyFont="1" applyFill="1" applyBorder="1" applyAlignment="1">
      <alignment horizontal="center" vertical="center"/>
    </xf>
    <xf numFmtId="3" fontId="22" fillId="5" borderId="24" xfId="0" applyNumberFormat="1" applyFont="1" applyFill="1" applyBorder="1" applyAlignment="1">
      <alignment horizontal="center" vertical="center"/>
    </xf>
    <xf numFmtId="3" fontId="22" fillId="5" borderId="1" xfId="0" applyNumberFormat="1" applyFont="1" applyFill="1" applyBorder="1" applyAlignment="1">
      <alignment horizontal="center" vertical="center"/>
    </xf>
    <xf numFmtId="3" fontId="22" fillId="5" borderId="25" xfId="0" applyNumberFormat="1" applyFont="1" applyFill="1" applyBorder="1" applyAlignment="1">
      <alignment horizontal="center" vertical="center"/>
    </xf>
    <xf numFmtId="3" fontId="22" fillId="5" borderId="26" xfId="0" applyNumberFormat="1" applyFont="1" applyFill="1" applyBorder="1" applyAlignment="1">
      <alignment horizontal="center" vertical="center"/>
    </xf>
    <xf numFmtId="3" fontId="22" fillId="5" borderId="15" xfId="0" applyNumberFormat="1" applyFont="1" applyFill="1" applyBorder="1" applyAlignment="1">
      <alignment horizontal="center" vertical="center"/>
    </xf>
    <xf numFmtId="3" fontId="21" fillId="5" borderId="24" xfId="0" applyNumberFormat="1" applyFont="1" applyFill="1" applyBorder="1" applyAlignment="1">
      <alignment horizontal="center" vertical="center"/>
    </xf>
    <xf numFmtId="3" fontId="21" fillId="5" borderId="1" xfId="0" applyNumberFormat="1" applyFont="1" applyFill="1" applyBorder="1" applyAlignment="1">
      <alignment horizontal="center" vertical="center"/>
    </xf>
    <xf numFmtId="3" fontId="22" fillId="0" borderId="3" xfId="0" applyNumberFormat="1" applyFont="1" applyBorder="1" applyAlignment="1">
      <alignment horizontal="center" vertical="center"/>
    </xf>
    <xf numFmtId="3" fontId="22" fillId="6" borderId="3" xfId="0" applyNumberFormat="1" applyFont="1" applyFill="1" applyBorder="1" applyAlignment="1">
      <alignment horizontal="center" vertical="center"/>
    </xf>
    <xf numFmtId="3" fontId="21" fillId="6" borderId="28" xfId="0" applyNumberFormat="1" applyFont="1" applyFill="1" applyBorder="1" applyAlignment="1">
      <alignment horizontal="center" vertical="center"/>
    </xf>
    <xf numFmtId="3" fontId="22" fillId="5" borderId="27" xfId="0" applyNumberFormat="1" applyFont="1" applyFill="1" applyBorder="1" applyAlignment="1">
      <alignment horizontal="center" vertical="center"/>
    </xf>
    <xf numFmtId="3" fontId="22" fillId="5" borderId="3" xfId="0" applyNumberFormat="1" applyFont="1" applyFill="1" applyBorder="1" applyAlignment="1">
      <alignment horizontal="center" vertical="center"/>
    </xf>
    <xf numFmtId="3" fontId="22" fillId="5" borderId="28" xfId="0" applyNumberFormat="1" applyFont="1" applyFill="1" applyBorder="1" applyAlignment="1">
      <alignment horizontal="center" vertical="center"/>
    </xf>
    <xf numFmtId="3" fontId="22" fillId="5" borderId="29" xfId="0" applyNumberFormat="1" applyFont="1" applyFill="1" applyBorder="1" applyAlignment="1">
      <alignment horizontal="center" vertical="center"/>
    </xf>
    <xf numFmtId="3" fontId="22" fillId="5" borderId="4" xfId="0" applyNumberFormat="1" applyFont="1" applyFill="1" applyBorder="1" applyAlignment="1">
      <alignment horizontal="center" vertical="center"/>
    </xf>
    <xf numFmtId="3" fontId="21" fillId="5" borderId="27" xfId="0" applyNumberFormat="1" applyFont="1" applyFill="1" applyBorder="1" applyAlignment="1">
      <alignment horizontal="center" vertical="center"/>
    </xf>
    <xf numFmtId="3" fontId="21" fillId="5" borderId="3" xfId="0" applyNumberFormat="1" applyFont="1" applyFill="1" applyBorder="1" applyAlignment="1">
      <alignment horizontal="center" vertical="center"/>
    </xf>
    <xf numFmtId="3" fontId="21" fillId="4" borderId="33" xfId="0" applyNumberFormat="1" applyFont="1" applyFill="1" applyBorder="1" applyAlignment="1">
      <alignment horizontal="center" vertical="center"/>
    </xf>
    <xf numFmtId="3" fontId="22" fillId="0" borderId="2" xfId="0" applyNumberFormat="1" applyFont="1" applyBorder="1" applyAlignment="1">
      <alignment horizontal="center" vertical="center"/>
    </xf>
    <xf numFmtId="3" fontId="22" fillId="6" borderId="2" xfId="0" applyNumberFormat="1" applyFont="1" applyFill="1" applyBorder="1" applyAlignment="1">
      <alignment horizontal="center" vertical="center"/>
    </xf>
    <xf numFmtId="3" fontId="21" fillId="6" borderId="21" xfId="0" applyNumberFormat="1" applyFont="1" applyFill="1" applyBorder="1" applyAlignment="1">
      <alignment horizontal="center" vertical="center"/>
    </xf>
    <xf numFmtId="3" fontId="22" fillId="5" borderId="20" xfId="0" applyNumberFormat="1" applyFont="1" applyFill="1" applyBorder="1" applyAlignment="1">
      <alignment horizontal="center" vertical="center"/>
    </xf>
    <xf numFmtId="3" fontId="22" fillId="5" borderId="2" xfId="0" applyNumberFormat="1" applyFont="1" applyFill="1" applyBorder="1" applyAlignment="1">
      <alignment horizontal="center" vertical="center"/>
    </xf>
    <xf numFmtId="3" fontId="22" fillId="5" borderId="21" xfId="0" applyNumberFormat="1" applyFont="1" applyFill="1" applyBorder="1" applyAlignment="1">
      <alignment horizontal="center" vertical="center"/>
    </xf>
    <xf numFmtId="3" fontId="22" fillId="5" borderId="22" xfId="0" applyNumberFormat="1" applyFont="1" applyFill="1" applyBorder="1" applyAlignment="1">
      <alignment horizontal="center" vertical="center"/>
    </xf>
    <xf numFmtId="3" fontId="21" fillId="5" borderId="20" xfId="0" applyNumberFormat="1" applyFont="1" applyFill="1" applyBorder="1" applyAlignment="1">
      <alignment horizontal="center" vertical="center"/>
    </xf>
    <xf numFmtId="3" fontId="21" fillId="5" borderId="2" xfId="0" applyNumberFormat="1" applyFont="1" applyFill="1" applyBorder="1" applyAlignment="1">
      <alignment horizontal="center" vertical="center"/>
    </xf>
    <xf numFmtId="3" fontId="22" fillId="5" borderId="23" xfId="0" applyNumberFormat="1" applyFont="1" applyFill="1" applyBorder="1" applyAlignment="1">
      <alignment horizontal="center" vertical="center"/>
    </xf>
    <xf numFmtId="0" fontId="22" fillId="0" borderId="70" xfId="0" applyFont="1" applyBorder="1" applyAlignment="1">
      <alignment horizontal="center" vertical="center"/>
    </xf>
    <xf numFmtId="3" fontId="22" fillId="5" borderId="64" xfId="0" applyNumberFormat="1" applyFont="1" applyFill="1" applyBorder="1" applyAlignment="1">
      <alignment horizontal="center" vertical="center"/>
    </xf>
    <xf numFmtId="3" fontId="22" fillId="5" borderId="46" xfId="0" applyNumberFormat="1" applyFont="1" applyFill="1" applyBorder="1" applyAlignment="1">
      <alignment horizontal="center" vertical="center"/>
    </xf>
    <xf numFmtId="3" fontId="22" fillId="5" borderId="47" xfId="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3" fontId="21" fillId="6" borderId="1" xfId="0" applyNumberFormat="1" applyFont="1" applyFill="1" applyBorder="1" applyAlignment="1">
      <alignment horizontal="center" vertical="center"/>
    </xf>
    <xf numFmtId="3" fontId="22" fillId="3" borderId="1" xfId="0" applyNumberFormat="1" applyFont="1" applyFill="1" applyBorder="1" applyAlignment="1">
      <alignment horizontal="center" vertical="center"/>
    </xf>
    <xf numFmtId="0" fontId="22" fillId="3" borderId="11" xfId="0" applyFont="1" applyFill="1" applyBorder="1" applyAlignment="1">
      <alignment horizontal="center" vertical="center" wrapText="1"/>
    </xf>
    <xf numFmtId="3" fontId="21" fillId="2" borderId="25" xfId="0" applyNumberFormat="1" applyFont="1" applyFill="1" applyBorder="1" applyAlignment="1">
      <alignment horizontal="center" vertical="center"/>
    </xf>
    <xf numFmtId="3" fontId="21" fillId="5" borderId="26" xfId="0" applyNumberFormat="1" applyFont="1" applyFill="1" applyBorder="1" applyAlignment="1">
      <alignment horizontal="center" vertical="center"/>
    </xf>
    <xf numFmtId="0" fontId="22" fillId="0" borderId="67" xfId="0" applyFont="1" applyBorder="1" applyAlignment="1">
      <alignment horizontal="center" vertical="center" wrapText="1"/>
    </xf>
    <xf numFmtId="3" fontId="21" fillId="6" borderId="3" xfId="0" applyNumberFormat="1" applyFont="1" applyFill="1" applyBorder="1" applyAlignment="1">
      <alignment horizontal="center" vertical="center"/>
    </xf>
    <xf numFmtId="3" fontId="22" fillId="3" borderId="3" xfId="0" applyNumberFormat="1" applyFont="1" applyFill="1" applyBorder="1" applyAlignment="1">
      <alignment horizontal="center" vertical="center"/>
    </xf>
    <xf numFmtId="3" fontId="21" fillId="5" borderId="29" xfId="0" applyNumberFormat="1" applyFont="1" applyFill="1" applyBorder="1" applyAlignment="1">
      <alignment horizontal="center" vertical="center"/>
    </xf>
    <xf numFmtId="0" fontId="21" fillId="4" borderId="30" xfId="0" applyFont="1" applyFill="1" applyBorder="1" applyAlignment="1">
      <alignment horizontal="center" vertical="center"/>
    </xf>
    <xf numFmtId="3" fontId="21" fillId="4" borderId="34" xfId="0" applyNumberFormat="1" applyFont="1" applyFill="1" applyBorder="1" applyAlignment="1">
      <alignment horizontal="center" vertical="center"/>
    </xf>
    <xf numFmtId="3" fontId="21" fillId="4" borderId="35" xfId="0" applyNumberFormat="1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62" xfId="0" applyFont="1" applyBorder="1" applyAlignment="1">
      <alignment horizontal="center" vertical="center" wrapText="1"/>
    </xf>
    <xf numFmtId="3" fontId="21" fillId="6" borderId="2" xfId="0" applyNumberFormat="1" applyFont="1" applyFill="1" applyBorder="1" applyAlignment="1">
      <alignment horizontal="center" vertical="center"/>
    </xf>
    <xf numFmtId="3" fontId="22" fillId="3" borderId="2" xfId="0" applyNumberFormat="1" applyFont="1" applyFill="1" applyBorder="1" applyAlignment="1">
      <alignment horizontal="center" vertical="center"/>
    </xf>
    <xf numFmtId="3" fontId="21" fillId="5" borderId="22" xfId="0" applyNumberFormat="1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3" fontId="22" fillId="5" borderId="57" xfId="0" applyNumberFormat="1" applyFont="1" applyFill="1" applyBorder="1" applyAlignment="1">
      <alignment horizontal="center" vertical="center"/>
    </xf>
    <xf numFmtId="0" fontId="21" fillId="4" borderId="38" xfId="0" applyFont="1" applyFill="1" applyBorder="1" applyAlignment="1">
      <alignment horizontal="center" vertical="center"/>
    </xf>
    <xf numFmtId="0" fontId="21" fillId="4" borderId="39" xfId="0" applyFont="1" applyFill="1" applyBorder="1" applyAlignment="1">
      <alignment horizontal="left" vertical="center"/>
    </xf>
    <xf numFmtId="3" fontId="22" fillId="4" borderId="41" xfId="0" applyNumberFormat="1" applyFont="1" applyFill="1" applyBorder="1" applyAlignment="1">
      <alignment horizontal="center" vertical="center"/>
    </xf>
    <xf numFmtId="3" fontId="22" fillId="4" borderId="42" xfId="0" applyNumberFormat="1" applyFont="1" applyFill="1" applyBorder="1" applyAlignment="1">
      <alignment horizontal="center" vertical="center"/>
    </xf>
    <xf numFmtId="3" fontId="22" fillId="4" borderId="43" xfId="0" applyNumberFormat="1" applyFont="1" applyFill="1" applyBorder="1" applyAlignment="1">
      <alignment horizontal="center" vertical="center"/>
    </xf>
    <xf numFmtId="0" fontId="21" fillId="4" borderId="31" xfId="0" applyFont="1" applyFill="1" applyBorder="1" applyAlignment="1">
      <alignment vertical="center" wrapText="1"/>
    </xf>
    <xf numFmtId="0" fontId="21" fillId="4" borderId="32" xfId="0" applyFont="1" applyFill="1" applyBorder="1" applyAlignment="1">
      <alignment horizontal="center" vertical="center" wrapText="1"/>
    </xf>
    <xf numFmtId="3" fontId="22" fillId="5" borderId="59" xfId="0" applyNumberFormat="1" applyFont="1" applyFill="1" applyBorder="1" applyAlignment="1">
      <alignment horizontal="center" vertical="center"/>
    </xf>
    <xf numFmtId="3" fontId="22" fillId="5" borderId="68" xfId="0" applyNumberFormat="1" applyFont="1" applyFill="1" applyBorder="1" applyAlignment="1">
      <alignment horizontal="center" vertical="center"/>
    </xf>
    <xf numFmtId="3" fontId="22" fillId="5" borderId="58" xfId="0" applyNumberFormat="1" applyFont="1" applyFill="1" applyBorder="1" applyAlignment="1">
      <alignment horizontal="center" vertical="center"/>
    </xf>
    <xf numFmtId="3" fontId="22" fillId="4" borderId="45" xfId="0" applyNumberFormat="1" applyFont="1" applyFill="1" applyBorder="1" applyAlignment="1">
      <alignment horizontal="center" vertical="center"/>
    </xf>
    <xf numFmtId="3" fontId="22" fillId="4" borderId="44" xfId="0" applyNumberFormat="1" applyFont="1" applyFill="1" applyBorder="1" applyAlignment="1">
      <alignment horizontal="center" vertical="center"/>
    </xf>
    <xf numFmtId="3" fontId="21" fillId="6" borderId="26" xfId="0" applyNumberFormat="1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3" fontId="21" fillId="5" borderId="58" xfId="0" applyNumberFormat="1" applyFont="1" applyFill="1" applyBorder="1" applyAlignment="1">
      <alignment horizontal="center" vertical="center"/>
    </xf>
    <xf numFmtId="0" fontId="21" fillId="8" borderId="30" xfId="0" applyFont="1" applyFill="1" applyBorder="1" applyAlignment="1">
      <alignment horizontal="center" vertical="center"/>
    </xf>
    <xf numFmtId="0" fontId="21" fillId="9" borderId="49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3" fontId="22" fillId="0" borderId="70" xfId="0" applyNumberFormat="1" applyFont="1" applyBorder="1" applyAlignment="1">
      <alignment horizontal="center" vertical="center" wrapText="1"/>
    </xf>
    <xf numFmtId="3" fontId="21" fillId="6" borderId="22" xfId="0" applyNumberFormat="1" applyFont="1" applyFill="1" applyBorder="1" applyAlignment="1">
      <alignment horizontal="center" vertical="center"/>
    </xf>
    <xf numFmtId="3" fontId="21" fillId="5" borderId="47" xfId="0" applyNumberFormat="1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3" fontId="21" fillId="6" borderId="29" xfId="0" applyNumberFormat="1" applyFont="1" applyFill="1" applyBorder="1" applyAlignment="1">
      <alignment horizontal="center" vertical="center"/>
    </xf>
    <xf numFmtId="3" fontId="22" fillId="0" borderId="4" xfId="0" applyNumberFormat="1" applyFont="1" applyBorder="1" applyAlignment="1">
      <alignment horizontal="center" vertical="center" wrapText="1"/>
    </xf>
    <xf numFmtId="0" fontId="21" fillId="4" borderId="40" xfId="0" applyFont="1" applyFill="1" applyBorder="1" applyAlignment="1">
      <alignment horizontal="center" vertical="center"/>
    </xf>
    <xf numFmtId="3" fontId="22" fillId="0" borderId="13" xfId="0" applyNumberFormat="1" applyFont="1" applyBorder="1" applyAlignment="1">
      <alignment horizontal="center" vertical="center" wrapText="1"/>
    </xf>
    <xf numFmtId="3" fontId="22" fillId="0" borderId="10" xfId="0" applyNumberFormat="1" applyFont="1" applyBorder="1" applyAlignment="1">
      <alignment horizontal="center" vertical="center" wrapText="1"/>
    </xf>
    <xf numFmtId="3" fontId="22" fillId="4" borderId="34" xfId="0" applyNumberFormat="1" applyFont="1" applyFill="1" applyBorder="1" applyAlignment="1">
      <alignment horizontal="center" vertical="center"/>
    </xf>
    <xf numFmtId="3" fontId="22" fillId="4" borderId="36" xfId="0" applyNumberFormat="1" applyFont="1" applyFill="1" applyBorder="1" applyAlignment="1">
      <alignment horizontal="center" vertical="center"/>
    </xf>
    <xf numFmtId="3" fontId="22" fillId="4" borderId="35" xfId="0" applyNumberFormat="1" applyFont="1" applyFill="1" applyBorder="1" applyAlignment="1">
      <alignment horizontal="center" vertical="center"/>
    </xf>
    <xf numFmtId="3" fontId="22" fillId="4" borderId="33" xfId="0" applyNumberFormat="1" applyFont="1" applyFill="1" applyBorder="1" applyAlignment="1">
      <alignment horizontal="center" vertical="center"/>
    </xf>
    <xf numFmtId="3" fontId="22" fillId="4" borderId="37" xfId="0" applyNumberFormat="1" applyFont="1" applyFill="1" applyBorder="1" applyAlignment="1">
      <alignment horizontal="center" vertical="center"/>
    </xf>
    <xf numFmtId="3" fontId="21" fillId="4" borderId="32" xfId="0" applyNumberFormat="1" applyFont="1" applyFill="1" applyBorder="1" applyAlignment="1">
      <alignment horizontal="center" vertical="center" wrapText="1"/>
    </xf>
    <xf numFmtId="3" fontId="21" fillId="4" borderId="33" xfId="0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vertical="center"/>
    </xf>
    <xf numFmtId="0" fontId="22" fillId="3" borderId="67" xfId="0" applyFont="1" applyFill="1" applyBorder="1" applyAlignment="1">
      <alignment vertical="center" wrapText="1"/>
    </xf>
    <xf numFmtId="0" fontId="22" fillId="0" borderId="70" xfId="0" applyFont="1" applyBorder="1" applyAlignment="1">
      <alignment vertical="center"/>
    </xf>
    <xf numFmtId="3" fontId="23" fillId="5" borderId="1" xfId="0" applyNumberFormat="1" applyFont="1" applyFill="1" applyBorder="1" applyAlignment="1">
      <alignment horizontal="center" vertical="center"/>
    </xf>
    <xf numFmtId="0" fontId="22" fillId="0" borderId="7" xfId="0" applyFont="1" applyBorder="1" applyAlignment="1">
      <alignment vertical="center" wrapText="1"/>
    </xf>
    <xf numFmtId="0" fontId="22" fillId="0" borderId="66" xfId="0" applyFont="1" applyBorder="1" applyAlignment="1">
      <alignment vertical="center"/>
    </xf>
    <xf numFmtId="0" fontId="22" fillId="0" borderId="7" xfId="0" applyFont="1" applyBorder="1" applyAlignment="1">
      <alignment horizontal="center" vertical="center"/>
    </xf>
    <xf numFmtId="0" fontId="22" fillId="0" borderId="71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1" fillId="7" borderId="30" xfId="0" applyFont="1" applyFill="1" applyBorder="1" applyAlignment="1">
      <alignment horizontal="center" vertical="center" wrapText="1"/>
    </xf>
    <xf numFmtId="0" fontId="21" fillId="9" borderId="31" xfId="0" applyFont="1" applyFill="1" applyBorder="1" applyAlignment="1">
      <alignment horizontal="center" vertical="center"/>
    </xf>
    <xf numFmtId="0" fontId="26" fillId="0" borderId="0" xfId="0" applyFont="1"/>
    <xf numFmtId="0" fontId="22" fillId="0" borderId="6" xfId="0" applyFont="1" applyBorder="1" applyAlignment="1">
      <alignment vertical="center" wrapText="1"/>
    </xf>
    <xf numFmtId="0" fontId="22" fillId="3" borderId="70" xfId="0" applyFont="1" applyFill="1" applyBorder="1" applyAlignment="1">
      <alignment vertical="center" wrapText="1"/>
    </xf>
    <xf numFmtId="0" fontId="22" fillId="3" borderId="66" xfId="0" applyFont="1" applyFill="1" applyBorder="1" applyAlignment="1">
      <alignment vertical="center" wrapText="1"/>
    </xf>
    <xf numFmtId="0" fontId="22" fillId="0" borderId="72" xfId="0" applyFont="1" applyBorder="1" applyAlignment="1">
      <alignment vertical="center"/>
    </xf>
    <xf numFmtId="0" fontId="22" fillId="0" borderId="61" xfId="0" applyFont="1" applyBorder="1" applyAlignment="1">
      <alignment horizontal="center" vertical="center" wrapText="1"/>
    </xf>
    <xf numFmtId="3" fontId="22" fillId="6" borderId="18" xfId="0" applyNumberFormat="1" applyFont="1" applyFill="1" applyBorder="1" applyAlignment="1">
      <alignment horizontal="center" vertical="center"/>
    </xf>
    <xf numFmtId="3" fontId="22" fillId="0" borderId="18" xfId="0" applyNumberFormat="1" applyFont="1" applyBorder="1" applyAlignment="1">
      <alignment horizontal="center" vertical="center"/>
    </xf>
    <xf numFmtId="3" fontId="21" fillId="6" borderId="0" xfId="0" applyNumberFormat="1" applyFont="1" applyFill="1" applyAlignment="1">
      <alignment horizontal="center" vertical="center"/>
    </xf>
    <xf numFmtId="3" fontId="22" fillId="5" borderId="18" xfId="0" applyNumberFormat="1" applyFont="1" applyFill="1" applyBorder="1" applyAlignment="1">
      <alignment horizontal="center" vertical="center"/>
    </xf>
    <xf numFmtId="3" fontId="21" fillId="5" borderId="18" xfId="0" applyNumberFormat="1" applyFont="1" applyFill="1" applyBorder="1" applyAlignment="1">
      <alignment horizontal="center" vertical="center"/>
    </xf>
    <xf numFmtId="3" fontId="22" fillId="5" borderId="17" xfId="0" applyNumberFormat="1" applyFont="1" applyFill="1" applyBorder="1" applyAlignment="1">
      <alignment horizontal="center" vertical="center"/>
    </xf>
    <xf numFmtId="3" fontId="22" fillId="5" borderId="54" xfId="0" applyNumberFormat="1" applyFont="1" applyFill="1" applyBorder="1" applyAlignment="1">
      <alignment horizontal="center" vertical="center"/>
    </xf>
    <xf numFmtId="3" fontId="23" fillId="5" borderId="18" xfId="0" applyNumberFormat="1" applyFont="1" applyFill="1" applyBorder="1" applyAlignment="1">
      <alignment horizontal="center" vertical="center"/>
    </xf>
    <xf numFmtId="3" fontId="22" fillId="5" borderId="52" xfId="0" applyNumberFormat="1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3" fontId="31" fillId="5" borderId="1" xfId="0" applyNumberFormat="1" applyFont="1" applyFill="1" applyBorder="1" applyAlignment="1">
      <alignment horizontal="center" vertical="center"/>
    </xf>
    <xf numFmtId="3" fontId="30" fillId="5" borderId="1" xfId="0" applyNumberFormat="1" applyFont="1" applyFill="1" applyBorder="1" applyAlignment="1">
      <alignment horizontal="center" vertical="center"/>
    </xf>
    <xf numFmtId="3" fontId="30" fillId="5" borderId="25" xfId="0" applyNumberFormat="1" applyFont="1" applyFill="1" applyBorder="1" applyAlignment="1">
      <alignment horizontal="center" vertical="center"/>
    </xf>
    <xf numFmtId="3" fontId="31" fillId="5" borderId="26" xfId="0" applyNumberFormat="1" applyFont="1" applyFill="1" applyBorder="1" applyAlignment="1">
      <alignment horizontal="center" vertical="center"/>
    </xf>
    <xf numFmtId="3" fontId="31" fillId="5" borderId="2" xfId="0" applyNumberFormat="1" applyFont="1" applyFill="1" applyBorder="1" applyAlignment="1">
      <alignment horizontal="center" vertical="center"/>
    </xf>
    <xf numFmtId="3" fontId="30" fillId="5" borderId="2" xfId="0" applyNumberFormat="1" applyFont="1" applyFill="1" applyBorder="1" applyAlignment="1">
      <alignment horizontal="center" vertical="center"/>
    </xf>
    <xf numFmtId="3" fontId="30" fillId="5" borderId="21" xfId="0" applyNumberFormat="1" applyFont="1" applyFill="1" applyBorder="1" applyAlignment="1">
      <alignment horizontal="center" vertical="center"/>
    </xf>
    <xf numFmtId="3" fontId="32" fillId="5" borderId="18" xfId="0" applyNumberFormat="1" applyFont="1" applyFill="1" applyBorder="1" applyAlignment="1">
      <alignment horizontal="center" vertical="center"/>
    </xf>
    <xf numFmtId="3" fontId="30" fillId="5" borderId="18" xfId="0" applyNumberFormat="1" applyFont="1" applyFill="1" applyBorder="1" applyAlignment="1">
      <alignment horizontal="center" vertical="center"/>
    </xf>
    <xf numFmtId="3" fontId="9" fillId="6" borderId="24" xfId="0" applyNumberFormat="1" applyFont="1" applyFill="1" applyBorder="1" applyAlignment="1">
      <alignment horizontal="center" vertical="center"/>
    </xf>
    <xf numFmtId="3" fontId="9" fillId="6" borderId="1" xfId="0" applyNumberFormat="1" applyFont="1" applyFill="1" applyBorder="1" applyAlignment="1">
      <alignment horizontal="center" vertical="center"/>
    </xf>
    <xf numFmtId="3" fontId="21" fillId="4" borderId="32" xfId="0" applyNumberFormat="1" applyFont="1" applyFill="1" applyBorder="1" applyAlignment="1">
      <alignment horizontal="center" vertical="center"/>
    </xf>
    <xf numFmtId="3" fontId="21" fillId="4" borderId="30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3" fontId="22" fillId="5" borderId="65" xfId="0" applyNumberFormat="1" applyFont="1" applyFill="1" applyBorder="1" applyAlignment="1">
      <alignment horizontal="center" vertical="center"/>
    </xf>
    <xf numFmtId="3" fontId="9" fillId="6" borderId="29" xfId="0" applyNumberFormat="1" applyFont="1" applyFill="1" applyBorder="1" applyAlignment="1">
      <alignment horizontal="center" vertical="center"/>
    </xf>
    <xf numFmtId="3" fontId="21" fillId="4" borderId="49" xfId="0" applyNumberFormat="1" applyFont="1" applyFill="1" applyBorder="1" applyAlignment="1">
      <alignment horizontal="center" vertical="center"/>
    </xf>
    <xf numFmtId="3" fontId="21" fillId="4" borderId="36" xfId="0" applyNumberFormat="1" applyFont="1" applyFill="1" applyBorder="1" applyAlignment="1">
      <alignment horizontal="center" vertical="center"/>
    </xf>
    <xf numFmtId="3" fontId="21" fillId="4" borderId="63" xfId="0" applyNumberFormat="1" applyFont="1" applyFill="1" applyBorder="1" applyAlignment="1">
      <alignment horizontal="center" vertical="center"/>
    </xf>
    <xf numFmtId="3" fontId="21" fillId="4" borderId="36" xfId="0" applyNumberFormat="1" applyFont="1" applyFill="1" applyBorder="1" applyAlignment="1">
      <alignment horizontal="center" vertical="center" wrapText="1"/>
    </xf>
    <xf numFmtId="3" fontId="21" fillId="4" borderId="49" xfId="0" applyNumberFormat="1" applyFont="1" applyFill="1" applyBorder="1" applyAlignment="1">
      <alignment horizontal="center" vertical="center" wrapText="1"/>
    </xf>
    <xf numFmtId="3" fontId="21" fillId="6" borderId="23" xfId="0" applyNumberFormat="1" applyFont="1" applyFill="1" applyBorder="1" applyAlignment="1">
      <alignment horizontal="center" vertical="center"/>
    </xf>
    <xf numFmtId="3" fontId="21" fillId="6" borderId="15" xfId="0" applyNumberFormat="1" applyFont="1" applyFill="1" applyBorder="1" applyAlignment="1">
      <alignment horizontal="center" vertical="center"/>
    </xf>
    <xf numFmtId="3" fontId="22" fillId="5" borderId="55" xfId="0" applyNumberFormat="1" applyFont="1" applyFill="1" applyBorder="1" applyAlignment="1">
      <alignment horizontal="center" vertical="center"/>
    </xf>
    <xf numFmtId="3" fontId="21" fillId="4" borderId="37" xfId="0" applyNumberFormat="1" applyFont="1" applyFill="1" applyBorder="1" applyAlignment="1">
      <alignment horizontal="center" vertical="center"/>
    </xf>
    <xf numFmtId="3" fontId="21" fillId="6" borderId="36" xfId="0" applyNumberFormat="1" applyFont="1" applyFill="1" applyBorder="1" applyAlignment="1">
      <alignment horizontal="center" vertical="center"/>
    </xf>
    <xf numFmtId="3" fontId="21" fillId="6" borderId="34" xfId="0" applyNumberFormat="1" applyFont="1" applyFill="1" applyBorder="1" applyAlignment="1">
      <alignment horizontal="center" vertical="center"/>
    </xf>
    <xf numFmtId="3" fontId="21" fillId="6" borderId="35" xfId="0" applyNumberFormat="1" applyFont="1" applyFill="1" applyBorder="1" applyAlignment="1">
      <alignment horizontal="center" vertical="center"/>
    </xf>
    <xf numFmtId="3" fontId="21" fillId="6" borderId="37" xfId="0" applyNumberFormat="1" applyFont="1" applyFill="1" applyBorder="1" applyAlignment="1">
      <alignment horizontal="center" vertical="center"/>
    </xf>
    <xf numFmtId="3" fontId="21" fillId="6" borderId="33" xfId="0" applyNumberFormat="1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36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9" fillId="4" borderId="35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 textRotation="90" wrapText="1"/>
    </xf>
    <xf numFmtId="0" fontId="9" fillId="4" borderId="27" xfId="0" applyFont="1" applyFill="1" applyBorder="1" applyAlignment="1">
      <alignment horizontal="center" vertical="center" textRotation="90" wrapText="1"/>
    </xf>
    <xf numFmtId="0" fontId="9" fillId="4" borderId="6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37" xfId="0" applyFont="1" applyFill="1" applyBorder="1" applyAlignment="1">
      <alignment horizontal="center" vertical="center"/>
    </xf>
    <xf numFmtId="0" fontId="9" fillId="4" borderId="52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54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 textRotation="90" wrapText="1"/>
    </xf>
    <xf numFmtId="0" fontId="9" fillId="4" borderId="16" xfId="0" applyFont="1" applyFill="1" applyBorder="1" applyAlignment="1">
      <alignment horizontal="center" vertical="center" textRotation="90"/>
    </xf>
    <xf numFmtId="0" fontId="0" fillId="4" borderId="16" xfId="0" applyFill="1" applyBorder="1"/>
    <xf numFmtId="0" fontId="9" fillId="4" borderId="21" xfId="0" applyFont="1" applyFill="1" applyBorder="1" applyAlignment="1">
      <alignment horizontal="center" vertical="center" textRotation="90"/>
    </xf>
    <xf numFmtId="0" fontId="9" fillId="4" borderId="28" xfId="0" applyFont="1" applyFill="1" applyBorder="1" applyAlignment="1">
      <alignment horizontal="center" vertical="center" textRotation="90"/>
    </xf>
    <xf numFmtId="0" fontId="8" fillId="0" borderId="0" xfId="0" applyFont="1" applyAlignment="1">
      <alignment horizontal="left" vertical="center"/>
    </xf>
    <xf numFmtId="0" fontId="9" fillId="4" borderId="69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73" xfId="0" applyFont="1" applyFill="1" applyBorder="1" applyAlignment="1">
      <alignment horizontal="center" vertical="center" textRotation="90" wrapText="1"/>
    </xf>
    <xf numFmtId="0" fontId="9" fillId="4" borderId="8" xfId="0" applyFont="1" applyFill="1" applyBorder="1" applyAlignment="1">
      <alignment horizontal="center" vertical="center" textRotation="90" wrapText="1"/>
    </xf>
    <xf numFmtId="0" fontId="9" fillId="4" borderId="9" xfId="0" applyFont="1" applyFill="1" applyBorder="1" applyAlignment="1">
      <alignment horizontal="center" vertical="center" textRotation="90" wrapText="1"/>
    </xf>
    <xf numFmtId="0" fontId="9" fillId="4" borderId="48" xfId="0" applyFont="1" applyFill="1" applyBorder="1" applyAlignment="1">
      <alignment horizontal="center" vertical="center"/>
    </xf>
    <xf numFmtId="0" fontId="9" fillId="4" borderId="47" xfId="0" applyFont="1" applyFill="1" applyBorder="1" applyAlignment="1">
      <alignment horizontal="center" vertical="center"/>
    </xf>
    <xf numFmtId="0" fontId="9" fillId="4" borderId="64" xfId="0" applyFont="1" applyFill="1" applyBorder="1" applyAlignment="1">
      <alignment horizontal="center" vertical="center"/>
    </xf>
    <xf numFmtId="0" fontId="9" fillId="4" borderId="70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vertical="center"/>
    </xf>
    <xf numFmtId="0" fontId="10" fillId="4" borderId="6" xfId="0" applyFont="1" applyFill="1" applyBorder="1" applyAlignment="1">
      <alignment vertical="center"/>
    </xf>
    <xf numFmtId="0" fontId="9" fillId="4" borderId="26" xfId="0" applyFont="1" applyFill="1" applyBorder="1" applyAlignment="1">
      <alignment horizontal="center" vertical="center" textRotation="90" wrapText="1"/>
    </xf>
    <xf numFmtId="0" fontId="9" fillId="4" borderId="29" xfId="0" applyFont="1" applyFill="1" applyBorder="1" applyAlignment="1">
      <alignment horizontal="center" vertical="center" textRotation="90" wrapText="1"/>
    </xf>
    <xf numFmtId="0" fontId="9" fillId="4" borderId="1" xfId="0" applyFont="1" applyFill="1" applyBorder="1" applyAlignment="1">
      <alignment horizontal="center" vertical="center" textRotation="90" wrapText="1"/>
    </xf>
    <xf numFmtId="0" fontId="9" fillId="4" borderId="3" xfId="0" applyFont="1" applyFill="1" applyBorder="1" applyAlignment="1">
      <alignment horizontal="center" vertical="center" textRotation="90" wrapText="1"/>
    </xf>
    <xf numFmtId="0" fontId="10" fillId="4" borderId="1" xfId="0" applyFont="1" applyFill="1" applyBorder="1" applyAlignment="1">
      <alignment horizontal="center" vertical="center" textRotation="90" wrapText="1"/>
    </xf>
    <xf numFmtId="0" fontId="10" fillId="4" borderId="3" xfId="0" applyFont="1" applyFill="1" applyBorder="1" applyAlignment="1">
      <alignment horizontal="center" vertical="center" textRotation="90" wrapText="1"/>
    </xf>
    <xf numFmtId="0" fontId="9" fillId="4" borderId="25" xfId="0" applyFont="1" applyFill="1" applyBorder="1" applyAlignment="1">
      <alignment horizontal="center" vertical="center" textRotation="90" wrapText="1"/>
    </xf>
    <xf numFmtId="0" fontId="9" fillId="4" borderId="28" xfId="0" applyFont="1" applyFill="1" applyBorder="1" applyAlignment="1">
      <alignment horizontal="center" vertical="center" textRotation="90" wrapText="1"/>
    </xf>
    <xf numFmtId="0" fontId="9" fillId="4" borderId="1" xfId="0" applyFont="1" applyFill="1" applyBorder="1" applyAlignment="1">
      <alignment horizontal="center" vertical="center" textRotation="90"/>
    </xf>
    <xf numFmtId="0" fontId="9" fillId="4" borderId="3" xfId="0" applyFont="1" applyFill="1" applyBorder="1" applyAlignment="1">
      <alignment horizontal="center" vertical="center" textRotation="90"/>
    </xf>
    <xf numFmtId="0" fontId="9" fillId="4" borderId="40" xfId="0" applyFont="1" applyFill="1" applyBorder="1" applyAlignment="1">
      <alignment horizontal="center" vertical="center" textRotation="90" wrapText="1"/>
    </xf>
    <xf numFmtId="0" fontId="0" fillId="4" borderId="61" xfId="0" applyFill="1" applyBorder="1" applyAlignment="1">
      <alignment horizontal="center" vertical="center" textRotation="90" wrapText="1"/>
    </xf>
    <xf numFmtId="0" fontId="21" fillId="7" borderId="38" xfId="0" applyFont="1" applyFill="1" applyBorder="1" applyAlignment="1">
      <alignment horizontal="center" vertical="center"/>
    </xf>
    <xf numFmtId="0" fontId="21" fillId="7" borderId="63" xfId="0" applyFont="1" applyFill="1" applyBorder="1" applyAlignment="1">
      <alignment horizontal="center" vertical="center"/>
    </xf>
    <xf numFmtId="0" fontId="21" fillId="7" borderId="40" xfId="0" applyFont="1" applyFill="1" applyBorder="1" applyAlignment="1">
      <alignment horizontal="center" vertical="center"/>
    </xf>
    <xf numFmtId="0" fontId="21" fillId="7" borderId="74" xfId="0" applyFont="1" applyFill="1" applyBorder="1" applyAlignment="1">
      <alignment horizontal="center" vertical="center"/>
    </xf>
    <xf numFmtId="0" fontId="21" fillId="7" borderId="51" xfId="0" applyFont="1" applyFill="1" applyBorder="1" applyAlignment="1">
      <alignment horizontal="center" vertical="center"/>
    </xf>
    <xf numFmtId="0" fontId="21" fillId="7" borderId="50" xfId="0" applyFont="1" applyFill="1" applyBorder="1" applyAlignment="1">
      <alignment horizontal="center" vertical="center"/>
    </xf>
    <xf numFmtId="3" fontId="9" fillId="6" borderId="39" xfId="0" applyNumberFormat="1" applyFont="1" applyFill="1" applyBorder="1" applyAlignment="1">
      <alignment horizontal="center" vertical="center"/>
    </xf>
    <xf numFmtId="3" fontId="9" fillId="6" borderId="71" xfId="0" applyNumberFormat="1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 textRotation="90" wrapText="1"/>
    </xf>
    <xf numFmtId="0" fontId="10" fillId="4" borderId="53" xfId="0" applyFont="1" applyFill="1" applyBorder="1" applyAlignment="1">
      <alignment horizontal="center" vertical="center" textRotation="90" wrapText="1"/>
    </xf>
    <xf numFmtId="3" fontId="21" fillId="6" borderId="44" xfId="0" applyNumberFormat="1" applyFont="1" applyFill="1" applyBorder="1" applyAlignment="1">
      <alignment horizontal="center" vertical="center"/>
    </xf>
    <xf numFmtId="3" fontId="21" fillId="6" borderId="52" xfId="0" applyNumberFormat="1" applyFont="1" applyFill="1" applyBorder="1" applyAlignment="1">
      <alignment horizontal="center" vertical="center"/>
    </xf>
    <xf numFmtId="3" fontId="21" fillId="6" borderId="41" xfId="0" applyNumberFormat="1" applyFont="1" applyFill="1" applyBorder="1" applyAlignment="1">
      <alignment horizontal="center" vertical="center"/>
    </xf>
    <xf numFmtId="3" fontId="21" fillId="6" borderId="60" xfId="0" applyNumberFormat="1" applyFont="1" applyFill="1" applyBorder="1" applyAlignment="1">
      <alignment horizontal="center" vertical="center"/>
    </xf>
    <xf numFmtId="3" fontId="21" fillId="6" borderId="0" xfId="0" applyNumberFormat="1" applyFont="1" applyFill="1" applyAlignment="1">
      <alignment horizontal="center" vertical="center"/>
    </xf>
    <xf numFmtId="3" fontId="21" fillId="6" borderId="61" xfId="0" applyNumberFormat="1" applyFont="1" applyFill="1" applyBorder="1" applyAlignment="1">
      <alignment horizontal="center" vertical="center"/>
    </xf>
    <xf numFmtId="3" fontId="9" fillId="6" borderId="44" xfId="0" applyNumberFormat="1" applyFont="1" applyFill="1" applyBorder="1" applyAlignment="1">
      <alignment horizontal="center" vertical="center"/>
    </xf>
    <xf numFmtId="3" fontId="9" fillId="6" borderId="52" xfId="0" applyNumberFormat="1" applyFont="1" applyFill="1" applyBorder="1" applyAlignment="1">
      <alignment horizontal="center" vertical="center"/>
    </xf>
    <xf numFmtId="3" fontId="21" fillId="6" borderId="65" xfId="0" applyNumberFormat="1" applyFont="1" applyFill="1" applyBorder="1" applyAlignment="1">
      <alignment horizontal="center" vertical="center"/>
    </xf>
    <xf numFmtId="3" fontId="21" fillId="6" borderId="16" xfId="0" applyNumberFormat="1" applyFont="1" applyFill="1" applyBorder="1" applyAlignment="1">
      <alignment horizontal="center" vertical="center"/>
    </xf>
    <xf numFmtId="3" fontId="21" fillId="6" borderId="19" xfId="0" applyNumberFormat="1" applyFont="1" applyFill="1" applyBorder="1" applyAlignment="1">
      <alignment horizontal="center" vertical="center"/>
    </xf>
    <xf numFmtId="3" fontId="21" fillId="6" borderId="17" xfId="0" applyNumberFormat="1" applyFont="1" applyFill="1" applyBorder="1" applyAlignment="1">
      <alignment horizontal="center" vertical="center"/>
    </xf>
    <xf numFmtId="3" fontId="21" fillId="6" borderId="18" xfId="0" applyNumberFormat="1" applyFont="1" applyFill="1" applyBorder="1" applyAlignment="1">
      <alignment horizontal="center" vertical="center"/>
    </xf>
    <xf numFmtId="0" fontId="21" fillId="8" borderId="20" xfId="0" applyFont="1" applyFill="1" applyBorder="1" applyAlignment="1">
      <alignment horizontal="center" vertical="center"/>
    </xf>
    <xf numFmtId="0" fontId="21" fillId="8" borderId="2" xfId="0" applyFont="1" applyFill="1" applyBorder="1" applyAlignment="1">
      <alignment horizontal="center" vertical="center"/>
    </xf>
    <xf numFmtId="0" fontId="21" fillId="8" borderId="21" xfId="0" applyFont="1" applyFill="1" applyBorder="1" applyAlignment="1">
      <alignment horizontal="center" vertical="center"/>
    </xf>
    <xf numFmtId="0" fontId="21" fillId="8" borderId="58" xfId="0" applyFont="1" applyFill="1" applyBorder="1" applyAlignment="1">
      <alignment horizontal="center" vertical="center"/>
    </xf>
    <xf numFmtId="0" fontId="21" fillId="8" borderId="59" xfId="0" applyFont="1" applyFill="1" applyBorder="1" applyAlignment="1">
      <alignment horizontal="center" vertical="center"/>
    </xf>
    <xf numFmtId="0" fontId="21" fillId="8" borderId="57" xfId="0" applyFont="1" applyFill="1" applyBorder="1" applyAlignment="1">
      <alignment horizontal="center" vertical="center"/>
    </xf>
    <xf numFmtId="3" fontId="21" fillId="8" borderId="39" xfId="0" applyNumberFormat="1" applyFont="1" applyFill="1" applyBorder="1" applyAlignment="1">
      <alignment horizontal="center" vertical="center"/>
    </xf>
    <xf numFmtId="0" fontId="21" fillId="8" borderId="71" xfId="0" applyFont="1" applyFill="1" applyBorder="1" applyAlignment="1">
      <alignment horizontal="center" vertical="center"/>
    </xf>
    <xf numFmtId="3" fontId="21" fillId="7" borderId="39" xfId="0" applyNumberFormat="1" applyFont="1" applyFill="1" applyBorder="1" applyAlignment="1">
      <alignment horizontal="center" vertical="center"/>
    </xf>
    <xf numFmtId="3" fontId="21" fillId="7" borderId="71" xfId="0" applyNumberFormat="1" applyFont="1" applyFill="1" applyBorder="1" applyAlignment="1">
      <alignment horizontal="center" vertical="center"/>
    </xf>
    <xf numFmtId="3" fontId="9" fillId="6" borderId="38" xfId="0" applyNumberFormat="1" applyFont="1" applyFill="1" applyBorder="1" applyAlignment="1">
      <alignment horizontal="center" vertical="center"/>
    </xf>
    <xf numFmtId="0" fontId="21" fillId="9" borderId="20" xfId="0" applyFont="1" applyFill="1" applyBorder="1" applyAlignment="1">
      <alignment horizontal="center" vertical="center"/>
    </xf>
    <xf numFmtId="0" fontId="21" fillId="9" borderId="2" xfId="0" applyFont="1" applyFill="1" applyBorder="1" applyAlignment="1">
      <alignment horizontal="center" vertical="center"/>
    </xf>
    <xf numFmtId="0" fontId="21" fillId="9" borderId="21" xfId="0" applyFont="1" applyFill="1" applyBorder="1" applyAlignment="1">
      <alignment horizontal="center" vertical="center"/>
    </xf>
    <xf numFmtId="0" fontId="21" fillId="9" borderId="58" xfId="0" applyFont="1" applyFill="1" applyBorder="1" applyAlignment="1">
      <alignment horizontal="center" vertical="center"/>
    </xf>
    <xf numFmtId="0" fontId="21" fillId="9" borderId="59" xfId="0" applyFont="1" applyFill="1" applyBorder="1" applyAlignment="1">
      <alignment horizontal="center" vertical="center"/>
    </xf>
    <xf numFmtId="0" fontId="21" fillId="9" borderId="57" xfId="0" applyFont="1" applyFill="1" applyBorder="1" applyAlignment="1">
      <alignment horizontal="center" vertical="center"/>
    </xf>
    <xf numFmtId="3" fontId="21" fillId="9" borderId="39" xfId="0" applyNumberFormat="1" applyFont="1" applyFill="1" applyBorder="1" applyAlignment="1">
      <alignment horizontal="center" vertical="center"/>
    </xf>
    <xf numFmtId="0" fontId="21" fillId="9" borderId="71" xfId="0" applyFont="1" applyFill="1" applyBorder="1" applyAlignment="1">
      <alignment horizontal="center" vertical="center"/>
    </xf>
    <xf numFmtId="0" fontId="9" fillId="6" borderId="71" xfId="0" applyFont="1" applyFill="1" applyBorder="1" applyAlignment="1">
      <alignment horizontal="center" vertical="center"/>
    </xf>
    <xf numFmtId="3" fontId="21" fillId="6" borderId="48" xfId="0" applyNumberFormat="1" applyFont="1" applyFill="1" applyBorder="1" applyAlignment="1">
      <alignment horizontal="center" vertical="center"/>
    </xf>
    <xf numFmtId="3" fontId="21" fillId="6" borderId="58" xfId="0" applyNumberFormat="1" applyFont="1" applyFill="1" applyBorder="1" applyAlignment="1">
      <alignment horizontal="center" vertical="center"/>
    </xf>
    <xf numFmtId="3" fontId="21" fillId="6" borderId="46" xfId="0" applyNumberFormat="1" applyFont="1" applyFill="1" applyBorder="1" applyAlignment="1">
      <alignment horizontal="center" vertical="center"/>
    </xf>
    <xf numFmtId="3" fontId="21" fillId="6" borderId="53" xfId="0" applyNumberFormat="1" applyFont="1" applyFill="1" applyBorder="1" applyAlignment="1">
      <alignment horizontal="center" vertical="center"/>
    </xf>
    <xf numFmtId="3" fontId="21" fillId="6" borderId="54" xfId="0" applyNumberFormat="1" applyFont="1" applyFill="1" applyBorder="1" applyAlignment="1">
      <alignment horizontal="center" vertical="center"/>
    </xf>
    <xf numFmtId="3" fontId="21" fillId="6" borderId="55" xfId="0" applyNumberFormat="1" applyFont="1" applyFill="1" applyBorder="1" applyAlignment="1">
      <alignment horizontal="center" vertical="center"/>
    </xf>
    <xf numFmtId="3" fontId="25" fillId="0" borderId="0" xfId="0" applyNumberFormat="1" applyFont="1" applyAlignment="1">
      <alignment horizontal="center"/>
    </xf>
    <xf numFmtId="3" fontId="21" fillId="6" borderId="56" xfId="0" applyNumberFormat="1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center"/>
    </xf>
  </cellXfs>
  <cellStyles count="2">
    <cellStyle name="Normalny" xfId="0" builtinId="0"/>
    <cellStyle name="Walutowy 2" xfId="1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00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na Kotfas" id="{AC47AE03-4D2E-4B0E-9F49-647F036572C9}" userId="ee3916d9e020a8fb" providerId="Windows Live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59" dT="2022-03-23T07:26:39.74" personId="{AC47AE03-4D2E-4B0E-9F49-647F036572C9}" id="{434FB572-D343-4D24-8D53-03DCFAB7630D}">
    <text>zdjąć 30 godz. wykładu</text>
  </threadedComment>
  <threadedComment ref="H59" dT="2022-03-23T07:26:54.27" personId="{AC47AE03-4D2E-4B0E-9F49-647F036572C9}" id="{1F4D45B1-557B-43EF-8BDD-9289EEDB7558}">
    <text>dodać 30 godz. ZP</text>
  </threadedComment>
  <threadedComment ref="H77" dT="2022-03-23T07:27:27.35" personId="{AC47AE03-4D2E-4B0E-9F49-647F036572C9}" id="{94866BDF-BF6B-4314-95E5-6A5E792458A0}">
    <text>zdjąć 15 godz. ZP i dać do pracy własnej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95"/>
  <sheetViews>
    <sheetView tabSelected="1" zoomScale="25" zoomScaleNormal="25" zoomScaleSheetLayoutView="30" workbookViewId="0">
      <pane xSplit="16" ySplit="8" topLeftCell="Q43" activePane="bottomRight" state="frozen"/>
      <selection pane="topRight" activeCell="Q1" sqref="Q1"/>
      <selection pane="bottomLeft" activeCell="A9" sqref="A9"/>
      <selection pane="bottomRight" activeCell="BM91" sqref="BM91"/>
    </sheetView>
  </sheetViews>
  <sheetFormatPr defaultColWidth="9.21875" defaultRowHeight="34.799999999999997" x14ac:dyDescent="0.55000000000000004"/>
  <cols>
    <col min="1" max="1" width="14.21875" style="2" customWidth="1"/>
    <col min="2" max="2" width="122.21875" style="2" customWidth="1"/>
    <col min="3" max="3" width="24" style="11" customWidth="1"/>
    <col min="4" max="4" width="17.5546875" style="11" customWidth="1"/>
    <col min="5" max="5" width="16.21875" style="2" customWidth="1"/>
    <col min="6" max="6" width="16.5546875" style="2" customWidth="1"/>
    <col min="7" max="8" width="16.21875" style="2" customWidth="1"/>
    <col min="9" max="9" width="11.5546875" style="2" customWidth="1"/>
    <col min="10" max="10" width="15.44140625" style="2" customWidth="1"/>
    <col min="11" max="11" width="17.21875" style="2" customWidth="1"/>
    <col min="12" max="12" width="11.5546875" style="2" customWidth="1"/>
    <col min="13" max="13" width="12" style="2" customWidth="1"/>
    <col min="14" max="14" width="11.5546875" style="2" customWidth="1"/>
    <col min="15" max="16" width="15.5546875" style="2" customWidth="1"/>
    <col min="17" max="44" width="11.5546875" style="15" customWidth="1"/>
    <col min="45" max="51" width="9.5546875" style="2" customWidth="1"/>
    <col min="52" max="52" width="17.77734375" style="9" customWidth="1"/>
    <col min="53" max="53" width="15.21875" style="9" customWidth="1"/>
    <col min="54" max="54" width="9.5546875" style="9" customWidth="1"/>
    <col min="55" max="55" width="11.44140625" style="8" customWidth="1"/>
    <col min="56" max="16384" width="9.21875" style="8"/>
  </cols>
  <sheetData>
    <row r="1" spans="1:55" s="5" customFormat="1" ht="51.75" customHeight="1" x14ac:dyDescent="0.25">
      <c r="A1" s="228" t="s">
        <v>178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3"/>
      <c r="R1" s="3" t="s">
        <v>121</v>
      </c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4"/>
      <c r="BA1" s="4"/>
      <c r="BB1" s="4"/>
    </row>
    <row r="2" spans="1:55" s="5" customFormat="1" ht="37.5" customHeight="1" x14ac:dyDescent="0.25">
      <c r="A2" s="13" t="s">
        <v>43</v>
      </c>
      <c r="B2" s="12"/>
      <c r="C2" s="12"/>
      <c r="D2" s="12"/>
      <c r="E2" s="172"/>
      <c r="F2" s="173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1"/>
      <c r="AT2" s="1"/>
      <c r="AU2" s="1"/>
      <c r="AV2" s="1"/>
      <c r="AW2" s="1"/>
      <c r="AX2" s="1"/>
      <c r="AY2" s="1"/>
      <c r="AZ2" s="4"/>
      <c r="BA2" s="4"/>
      <c r="BB2" s="4"/>
    </row>
    <row r="3" spans="1:55" s="5" customFormat="1" ht="30" customHeight="1" thickBot="1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1"/>
      <c r="AT3" s="1"/>
      <c r="AU3" s="1"/>
      <c r="AV3" s="1"/>
      <c r="AW3" s="1"/>
      <c r="AX3" s="1"/>
      <c r="AY3" s="1"/>
      <c r="AZ3" s="4"/>
      <c r="BA3" s="4"/>
      <c r="BB3" s="4"/>
      <c r="BC3" s="5" t="s">
        <v>146</v>
      </c>
    </row>
    <row r="4" spans="1:55" s="6" customFormat="1" ht="53.25" customHeight="1" thickBot="1" x14ac:dyDescent="0.3">
      <c r="A4" s="229" t="s">
        <v>11</v>
      </c>
      <c r="B4" s="238" t="s">
        <v>12</v>
      </c>
      <c r="C4" s="232" t="s">
        <v>40</v>
      </c>
      <c r="D4" s="252" t="s">
        <v>85</v>
      </c>
      <c r="E4" s="235" t="s">
        <v>45</v>
      </c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7"/>
      <c r="Q4" s="209" t="s">
        <v>46</v>
      </c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0"/>
      <c r="AR4" s="219"/>
      <c r="AS4" s="209" t="s">
        <v>49</v>
      </c>
      <c r="AT4" s="210"/>
      <c r="AU4" s="210"/>
      <c r="AV4" s="210"/>
      <c r="AW4" s="210"/>
      <c r="AX4" s="210"/>
      <c r="AY4" s="210"/>
      <c r="AZ4" s="210"/>
      <c r="BA4" s="210"/>
      <c r="BB4" s="210"/>
      <c r="BC4" s="211"/>
    </row>
    <row r="5" spans="1:55" s="6" customFormat="1" ht="53.25" customHeight="1" thickBot="1" x14ac:dyDescent="0.3">
      <c r="A5" s="230"/>
      <c r="B5" s="239"/>
      <c r="C5" s="233"/>
      <c r="D5" s="253"/>
      <c r="E5" s="242" t="s">
        <v>52</v>
      </c>
      <c r="F5" s="244" t="s">
        <v>53</v>
      </c>
      <c r="G5" s="250" t="s">
        <v>48</v>
      </c>
      <c r="H5" s="244" t="s">
        <v>54</v>
      </c>
      <c r="I5" s="246" t="s">
        <v>41</v>
      </c>
      <c r="J5" s="246" t="s">
        <v>159</v>
      </c>
      <c r="K5" s="246" t="s">
        <v>158</v>
      </c>
      <c r="L5" s="247" t="s">
        <v>161</v>
      </c>
      <c r="M5" s="246" t="s">
        <v>160</v>
      </c>
      <c r="N5" s="246" t="s">
        <v>42</v>
      </c>
      <c r="O5" s="244" t="s">
        <v>181</v>
      </c>
      <c r="P5" s="248" t="s">
        <v>180</v>
      </c>
      <c r="Q5" s="216" t="s">
        <v>3</v>
      </c>
      <c r="R5" s="217"/>
      <c r="S5" s="217"/>
      <c r="T5" s="217"/>
      <c r="U5" s="217"/>
      <c r="V5" s="217"/>
      <c r="W5" s="217"/>
      <c r="X5" s="218"/>
      <c r="Y5" s="216" t="s">
        <v>44</v>
      </c>
      <c r="Z5" s="217"/>
      <c r="AA5" s="217"/>
      <c r="AB5" s="217"/>
      <c r="AC5" s="217"/>
      <c r="AD5" s="217"/>
      <c r="AE5" s="217"/>
      <c r="AF5" s="218"/>
      <c r="AG5" s="216" t="s">
        <v>4</v>
      </c>
      <c r="AH5" s="217"/>
      <c r="AI5" s="217"/>
      <c r="AJ5" s="217"/>
      <c r="AK5" s="217"/>
      <c r="AL5" s="217"/>
      <c r="AM5" s="217"/>
      <c r="AN5" s="218"/>
      <c r="AO5" s="216" t="s">
        <v>31</v>
      </c>
      <c r="AP5" s="217"/>
      <c r="AQ5" s="217"/>
      <c r="AR5" s="262"/>
      <c r="AS5" s="220" t="s">
        <v>50</v>
      </c>
      <c r="AT5" s="221"/>
      <c r="AU5" s="221"/>
      <c r="AV5" s="221"/>
      <c r="AW5" s="221"/>
      <c r="AX5" s="221"/>
      <c r="AY5" s="222"/>
      <c r="AZ5" s="209" t="s">
        <v>51</v>
      </c>
      <c r="BA5" s="210"/>
      <c r="BB5" s="210"/>
      <c r="BC5" s="211"/>
    </row>
    <row r="6" spans="1:55" s="6" customFormat="1" ht="52.5" customHeight="1" thickBot="1" x14ac:dyDescent="0.3">
      <c r="A6" s="230"/>
      <c r="B6" s="240"/>
      <c r="C6" s="233"/>
      <c r="D6" s="253"/>
      <c r="E6" s="242"/>
      <c r="F6" s="244"/>
      <c r="G6" s="250"/>
      <c r="H6" s="244"/>
      <c r="I6" s="246"/>
      <c r="J6" s="246"/>
      <c r="K6" s="246"/>
      <c r="L6" s="263"/>
      <c r="M6" s="246"/>
      <c r="N6" s="246"/>
      <c r="O6" s="244"/>
      <c r="P6" s="248"/>
      <c r="Q6" s="209" t="s">
        <v>14</v>
      </c>
      <c r="R6" s="210"/>
      <c r="S6" s="210"/>
      <c r="T6" s="211"/>
      <c r="U6" s="209" t="s">
        <v>15</v>
      </c>
      <c r="V6" s="210"/>
      <c r="W6" s="210"/>
      <c r="X6" s="211"/>
      <c r="Y6" s="209" t="s">
        <v>16</v>
      </c>
      <c r="Z6" s="210"/>
      <c r="AA6" s="210"/>
      <c r="AB6" s="211"/>
      <c r="AC6" s="209" t="s">
        <v>17</v>
      </c>
      <c r="AD6" s="210"/>
      <c r="AE6" s="210"/>
      <c r="AF6" s="211"/>
      <c r="AG6" s="209" t="s">
        <v>29</v>
      </c>
      <c r="AH6" s="210"/>
      <c r="AI6" s="210"/>
      <c r="AJ6" s="219"/>
      <c r="AK6" s="209" t="s">
        <v>30</v>
      </c>
      <c r="AL6" s="210"/>
      <c r="AM6" s="210"/>
      <c r="AN6" s="211"/>
      <c r="AO6" s="209" t="s">
        <v>32</v>
      </c>
      <c r="AP6" s="210"/>
      <c r="AQ6" s="210"/>
      <c r="AR6" s="211"/>
      <c r="AS6" s="212" t="s">
        <v>0</v>
      </c>
      <c r="AT6" s="207" t="s">
        <v>1</v>
      </c>
      <c r="AU6" s="207" t="s">
        <v>2</v>
      </c>
      <c r="AV6" s="207" t="s">
        <v>33</v>
      </c>
      <c r="AW6" s="207" t="s">
        <v>34</v>
      </c>
      <c r="AX6" s="207" t="s">
        <v>35</v>
      </c>
      <c r="AY6" s="205" t="s">
        <v>36</v>
      </c>
      <c r="AZ6" s="214" t="s">
        <v>89</v>
      </c>
      <c r="BA6" s="223" t="s">
        <v>90</v>
      </c>
      <c r="BB6" s="224" t="s">
        <v>91</v>
      </c>
      <c r="BC6" s="226" t="s">
        <v>47</v>
      </c>
    </row>
    <row r="7" spans="1:55" s="6" customFormat="1" ht="302.25" customHeight="1" thickBot="1" x14ac:dyDescent="0.3">
      <c r="A7" s="231"/>
      <c r="B7" s="241"/>
      <c r="C7" s="234"/>
      <c r="D7" s="253"/>
      <c r="E7" s="243"/>
      <c r="F7" s="245"/>
      <c r="G7" s="251"/>
      <c r="H7" s="245"/>
      <c r="I7" s="247"/>
      <c r="J7" s="247"/>
      <c r="K7" s="247"/>
      <c r="L7" s="264"/>
      <c r="M7" s="247"/>
      <c r="N7" s="247"/>
      <c r="O7" s="245"/>
      <c r="P7" s="249"/>
      <c r="Q7" s="34" t="s">
        <v>27</v>
      </c>
      <c r="R7" s="16" t="s">
        <v>28</v>
      </c>
      <c r="S7" s="16" t="s">
        <v>182</v>
      </c>
      <c r="T7" s="17" t="s">
        <v>179</v>
      </c>
      <c r="U7" s="18" t="s">
        <v>27</v>
      </c>
      <c r="V7" s="16" t="s">
        <v>28</v>
      </c>
      <c r="W7" s="16" t="s">
        <v>182</v>
      </c>
      <c r="X7" s="17" t="s">
        <v>179</v>
      </c>
      <c r="Y7" s="34" t="s">
        <v>27</v>
      </c>
      <c r="Z7" s="16" t="s">
        <v>28</v>
      </c>
      <c r="AA7" s="16" t="s">
        <v>182</v>
      </c>
      <c r="AB7" s="17" t="s">
        <v>179</v>
      </c>
      <c r="AC7" s="34" t="s">
        <v>27</v>
      </c>
      <c r="AD7" s="16" t="s">
        <v>28</v>
      </c>
      <c r="AE7" s="16" t="s">
        <v>182</v>
      </c>
      <c r="AF7" s="17" t="s">
        <v>179</v>
      </c>
      <c r="AG7" s="34" t="s">
        <v>27</v>
      </c>
      <c r="AH7" s="16" t="s">
        <v>28</v>
      </c>
      <c r="AI7" s="16" t="s">
        <v>182</v>
      </c>
      <c r="AJ7" s="19" t="s">
        <v>179</v>
      </c>
      <c r="AK7" s="34" t="s">
        <v>27</v>
      </c>
      <c r="AL7" s="16" t="s">
        <v>28</v>
      </c>
      <c r="AM7" s="16" t="s">
        <v>182</v>
      </c>
      <c r="AN7" s="17" t="s">
        <v>179</v>
      </c>
      <c r="AO7" s="34" t="s">
        <v>27</v>
      </c>
      <c r="AP7" s="16" t="s">
        <v>28</v>
      </c>
      <c r="AQ7" s="16" t="s">
        <v>182</v>
      </c>
      <c r="AR7" s="19" t="s">
        <v>179</v>
      </c>
      <c r="AS7" s="213"/>
      <c r="AT7" s="208"/>
      <c r="AU7" s="208"/>
      <c r="AV7" s="208"/>
      <c r="AW7" s="208"/>
      <c r="AX7" s="208"/>
      <c r="AY7" s="206"/>
      <c r="AZ7" s="215"/>
      <c r="BA7" s="223"/>
      <c r="BB7" s="225"/>
      <c r="BC7" s="227"/>
    </row>
    <row r="8" spans="1:55" s="7" customFormat="1" ht="45" thickBot="1" x14ac:dyDescent="0.3">
      <c r="A8" s="20" t="s">
        <v>13</v>
      </c>
      <c r="B8" s="21" t="s">
        <v>37</v>
      </c>
      <c r="C8" s="22"/>
      <c r="D8" s="25">
        <f>SUM(D9:D18)</f>
        <v>30</v>
      </c>
      <c r="E8" s="24">
        <f>SUM(E9:E18)</f>
        <v>840</v>
      </c>
      <c r="F8" s="23">
        <f t="shared" ref="F8:BC8" si="0">SUM(F9:F18)</f>
        <v>495</v>
      </c>
      <c r="G8" s="23">
        <f t="shared" si="0"/>
        <v>50</v>
      </c>
      <c r="H8" s="23">
        <f t="shared" si="0"/>
        <v>445</v>
      </c>
      <c r="I8" s="23">
        <f t="shared" si="0"/>
        <v>30</v>
      </c>
      <c r="J8" s="23">
        <f t="shared" si="0"/>
        <v>15</v>
      </c>
      <c r="K8" s="23">
        <f t="shared" si="0"/>
        <v>400</v>
      </c>
      <c r="L8" s="23">
        <f t="shared" si="0"/>
        <v>0</v>
      </c>
      <c r="M8" s="23">
        <f t="shared" si="0"/>
        <v>0</v>
      </c>
      <c r="N8" s="23">
        <f t="shared" si="0"/>
        <v>0</v>
      </c>
      <c r="O8" s="23">
        <f t="shared" si="0"/>
        <v>0</v>
      </c>
      <c r="P8" s="25">
        <f t="shared" si="0"/>
        <v>345</v>
      </c>
      <c r="Q8" s="24">
        <f t="shared" si="0"/>
        <v>15</v>
      </c>
      <c r="R8" s="23">
        <f t="shared" si="0"/>
        <v>120</v>
      </c>
      <c r="S8" s="23">
        <f t="shared" si="0"/>
        <v>0</v>
      </c>
      <c r="T8" s="25">
        <f t="shared" si="0"/>
        <v>85</v>
      </c>
      <c r="U8" s="24">
        <f t="shared" si="0"/>
        <v>5</v>
      </c>
      <c r="V8" s="23">
        <f t="shared" si="0"/>
        <v>100</v>
      </c>
      <c r="W8" s="23">
        <f t="shared" si="0"/>
        <v>0</v>
      </c>
      <c r="X8" s="25">
        <f t="shared" si="0"/>
        <v>40</v>
      </c>
      <c r="Y8" s="24">
        <f t="shared" si="0"/>
        <v>0</v>
      </c>
      <c r="Z8" s="23">
        <f t="shared" si="0"/>
        <v>90</v>
      </c>
      <c r="AA8" s="23">
        <f t="shared" si="0"/>
        <v>0</v>
      </c>
      <c r="AB8" s="25">
        <f t="shared" si="0"/>
        <v>60</v>
      </c>
      <c r="AC8" s="24">
        <f t="shared" si="0"/>
        <v>0</v>
      </c>
      <c r="AD8" s="23">
        <f t="shared" si="0"/>
        <v>90</v>
      </c>
      <c r="AE8" s="23">
        <f t="shared" si="0"/>
        <v>0</v>
      </c>
      <c r="AF8" s="25">
        <f t="shared" si="0"/>
        <v>60</v>
      </c>
      <c r="AG8" s="24">
        <f t="shared" si="0"/>
        <v>0</v>
      </c>
      <c r="AH8" s="23">
        <f t="shared" si="0"/>
        <v>0</v>
      </c>
      <c r="AI8" s="23">
        <f t="shared" si="0"/>
        <v>0</v>
      </c>
      <c r="AJ8" s="25">
        <f t="shared" si="0"/>
        <v>0</v>
      </c>
      <c r="AK8" s="24">
        <f t="shared" si="0"/>
        <v>0</v>
      </c>
      <c r="AL8" s="23">
        <f t="shared" si="0"/>
        <v>0</v>
      </c>
      <c r="AM8" s="23">
        <f t="shared" si="0"/>
        <v>0</v>
      </c>
      <c r="AN8" s="25">
        <f t="shared" si="0"/>
        <v>0</v>
      </c>
      <c r="AO8" s="24">
        <f t="shared" si="0"/>
        <v>30</v>
      </c>
      <c r="AP8" s="23">
        <f t="shared" si="0"/>
        <v>45</v>
      </c>
      <c r="AQ8" s="23">
        <f t="shared" si="0"/>
        <v>0</v>
      </c>
      <c r="AR8" s="25">
        <f t="shared" si="0"/>
        <v>100</v>
      </c>
      <c r="AS8" s="24">
        <f t="shared" si="0"/>
        <v>7</v>
      </c>
      <c r="AT8" s="23">
        <f t="shared" si="0"/>
        <v>4</v>
      </c>
      <c r="AU8" s="23">
        <f t="shared" si="0"/>
        <v>6</v>
      </c>
      <c r="AV8" s="23">
        <f t="shared" si="0"/>
        <v>6</v>
      </c>
      <c r="AW8" s="23">
        <f t="shared" si="0"/>
        <v>0</v>
      </c>
      <c r="AX8" s="23">
        <f t="shared" si="0"/>
        <v>0</v>
      </c>
      <c r="AY8" s="25">
        <f t="shared" si="0"/>
        <v>7</v>
      </c>
      <c r="AZ8" s="23">
        <f t="shared" si="0"/>
        <v>16.2</v>
      </c>
      <c r="BA8" s="23">
        <f t="shared" si="0"/>
        <v>0</v>
      </c>
      <c r="BB8" s="23">
        <f t="shared" si="0"/>
        <v>5</v>
      </c>
      <c r="BC8" s="25">
        <f t="shared" si="0"/>
        <v>9</v>
      </c>
    </row>
    <row r="9" spans="1:55" s="6" customFormat="1" x14ac:dyDescent="0.25">
      <c r="A9" s="85" t="s">
        <v>10</v>
      </c>
      <c r="B9" s="44" t="s">
        <v>99</v>
      </c>
      <c r="C9" s="104" t="s">
        <v>143</v>
      </c>
      <c r="D9" s="128">
        <f>SUM(AS9:AY9)</f>
        <v>0</v>
      </c>
      <c r="E9" s="129">
        <f>SUM(F9,P9)</f>
        <v>60</v>
      </c>
      <c r="F9" s="105">
        <f t="shared" ref="F9:F18" si="1">SUM(G9:H9,O9)</f>
        <v>60</v>
      </c>
      <c r="G9" s="76">
        <f t="shared" ref="G9:H11" si="2">SUM(Q9,U9,Y9,AC9,AG9,AK9,AO9)</f>
        <v>0</v>
      </c>
      <c r="H9" s="76">
        <f t="shared" si="2"/>
        <v>60</v>
      </c>
      <c r="I9" s="75"/>
      <c r="J9" s="75"/>
      <c r="K9" s="75">
        <v>60</v>
      </c>
      <c r="L9" s="75"/>
      <c r="M9" s="75"/>
      <c r="N9" s="75"/>
      <c r="O9" s="76">
        <f t="shared" ref="O9:O18" si="3">SUM(S9,W9,AA9,AE9,AI9,AM9,AQ9)</f>
        <v>0</v>
      </c>
      <c r="P9" s="77">
        <f t="shared" ref="P9:P18" si="4">SUM(T9,X9,AB9,AF9,AJ9,AN9,AR9)</f>
        <v>0</v>
      </c>
      <c r="Q9" s="87"/>
      <c r="R9" s="130">
        <v>30</v>
      </c>
      <c r="S9" s="88"/>
      <c r="T9" s="86"/>
      <c r="U9" s="81"/>
      <c r="V9" s="83">
        <v>30</v>
      </c>
      <c r="W9" s="79"/>
      <c r="X9" s="84"/>
      <c r="Y9" s="87"/>
      <c r="Z9" s="88"/>
      <c r="AA9" s="88"/>
      <c r="AB9" s="86"/>
      <c r="AC9" s="81"/>
      <c r="AD9" s="79"/>
      <c r="AE9" s="79"/>
      <c r="AF9" s="84"/>
      <c r="AG9" s="87"/>
      <c r="AH9" s="88"/>
      <c r="AI9" s="88"/>
      <c r="AJ9" s="86"/>
      <c r="AK9" s="81"/>
      <c r="AL9" s="79"/>
      <c r="AM9" s="79"/>
      <c r="AN9" s="84"/>
      <c r="AO9" s="87"/>
      <c r="AP9" s="88"/>
      <c r="AQ9" s="88"/>
      <c r="AR9" s="86"/>
      <c r="AS9" s="78"/>
      <c r="AT9" s="79"/>
      <c r="AU9" s="79"/>
      <c r="AV9" s="79"/>
      <c r="AW9" s="79"/>
      <c r="AX9" s="79"/>
      <c r="AY9" s="80"/>
      <c r="AZ9" s="87"/>
      <c r="BA9" s="88"/>
      <c r="BB9" s="88"/>
      <c r="BC9" s="86"/>
    </row>
    <row r="10" spans="1:55" s="6" customFormat="1" x14ac:dyDescent="0.25">
      <c r="A10" s="150" t="s">
        <v>9</v>
      </c>
      <c r="B10" s="39" t="s">
        <v>76</v>
      </c>
      <c r="C10" s="90" t="s">
        <v>77</v>
      </c>
      <c r="D10" s="53">
        <f t="shared" ref="D10:D18" si="5">SUM(AS10:AY10)</f>
        <v>12</v>
      </c>
      <c r="E10" s="122">
        <f t="shared" ref="E10:E18" si="6">SUM(F10,P10)</f>
        <v>300</v>
      </c>
      <c r="F10" s="91">
        <f t="shared" si="1"/>
        <v>180</v>
      </c>
      <c r="G10" s="56">
        <f t="shared" si="2"/>
        <v>0</v>
      </c>
      <c r="H10" s="56">
        <f t="shared" si="2"/>
        <v>180</v>
      </c>
      <c r="I10" s="55"/>
      <c r="J10" s="55"/>
      <c r="K10" s="55">
        <v>180</v>
      </c>
      <c r="L10" s="55"/>
      <c r="M10" s="55"/>
      <c r="N10" s="55"/>
      <c r="O10" s="56">
        <f t="shared" si="3"/>
        <v>0</v>
      </c>
      <c r="P10" s="37">
        <f t="shared" si="4"/>
        <v>120</v>
      </c>
      <c r="Q10" s="57"/>
      <c r="R10" s="63">
        <v>30</v>
      </c>
      <c r="S10" s="58">
        <v>0</v>
      </c>
      <c r="T10" s="59">
        <v>20</v>
      </c>
      <c r="U10" s="60"/>
      <c r="V10" s="63">
        <v>30</v>
      </c>
      <c r="W10" s="58">
        <v>0</v>
      </c>
      <c r="X10" s="61">
        <v>20</v>
      </c>
      <c r="Y10" s="57"/>
      <c r="Z10" s="63">
        <v>60</v>
      </c>
      <c r="AA10" s="58">
        <v>0</v>
      </c>
      <c r="AB10" s="59">
        <v>40</v>
      </c>
      <c r="AC10" s="60"/>
      <c r="AD10" s="63">
        <v>60</v>
      </c>
      <c r="AE10" s="58">
        <v>0</v>
      </c>
      <c r="AF10" s="61">
        <v>40</v>
      </c>
      <c r="AG10" s="57"/>
      <c r="AH10" s="63"/>
      <c r="AI10" s="58"/>
      <c r="AJ10" s="59"/>
      <c r="AK10" s="60"/>
      <c r="AL10" s="58"/>
      <c r="AM10" s="58"/>
      <c r="AN10" s="61"/>
      <c r="AO10" s="57"/>
      <c r="AP10" s="58"/>
      <c r="AQ10" s="58"/>
      <c r="AR10" s="59"/>
      <c r="AS10" s="57">
        <v>2</v>
      </c>
      <c r="AT10" s="58">
        <v>2</v>
      </c>
      <c r="AU10" s="58">
        <v>4</v>
      </c>
      <c r="AV10" s="58">
        <v>4</v>
      </c>
      <c r="AW10" s="58"/>
      <c r="AX10" s="58"/>
      <c r="AY10" s="59"/>
      <c r="AZ10" s="57">
        <f>F10/25</f>
        <v>7.2</v>
      </c>
      <c r="BA10" s="58"/>
      <c r="BB10" s="58"/>
      <c r="BC10" s="59"/>
    </row>
    <row r="11" spans="1:55" s="6" customFormat="1" x14ac:dyDescent="0.25">
      <c r="A11" s="150" t="s">
        <v>8</v>
      </c>
      <c r="B11" s="39" t="s">
        <v>56</v>
      </c>
      <c r="C11" s="90" t="s">
        <v>135</v>
      </c>
      <c r="D11" s="53">
        <f t="shared" si="5"/>
        <v>1</v>
      </c>
      <c r="E11" s="122">
        <f t="shared" si="6"/>
        <v>25</v>
      </c>
      <c r="F11" s="91">
        <f t="shared" si="1"/>
        <v>15</v>
      </c>
      <c r="G11" s="56">
        <f t="shared" si="2"/>
        <v>0</v>
      </c>
      <c r="H11" s="56">
        <f t="shared" si="2"/>
        <v>15</v>
      </c>
      <c r="I11" s="55"/>
      <c r="J11" s="55">
        <v>15</v>
      </c>
      <c r="K11" s="55"/>
      <c r="L11" s="55"/>
      <c r="M11" s="55"/>
      <c r="N11" s="55"/>
      <c r="O11" s="56">
        <f t="shared" si="3"/>
        <v>0</v>
      </c>
      <c r="P11" s="37">
        <f t="shared" si="4"/>
        <v>10</v>
      </c>
      <c r="Q11" s="57"/>
      <c r="R11" s="63">
        <v>15</v>
      </c>
      <c r="S11" s="58">
        <v>0</v>
      </c>
      <c r="T11" s="59">
        <v>10</v>
      </c>
      <c r="U11" s="60"/>
      <c r="V11" s="58"/>
      <c r="W11" s="58"/>
      <c r="X11" s="61"/>
      <c r="Y11" s="57"/>
      <c r="Z11" s="58"/>
      <c r="AA11" s="58"/>
      <c r="AB11" s="59"/>
      <c r="AC11" s="60"/>
      <c r="AD11" s="58"/>
      <c r="AE11" s="58"/>
      <c r="AF11" s="61"/>
      <c r="AG11" s="57"/>
      <c r="AH11" s="58"/>
      <c r="AI11" s="58"/>
      <c r="AJ11" s="59"/>
      <c r="AK11" s="60"/>
      <c r="AL11" s="58"/>
      <c r="AM11" s="58"/>
      <c r="AN11" s="61"/>
      <c r="AO11" s="57"/>
      <c r="AP11" s="58"/>
      <c r="AQ11" s="58"/>
      <c r="AR11" s="59"/>
      <c r="AS11" s="57">
        <v>1</v>
      </c>
      <c r="AT11" s="58"/>
      <c r="AU11" s="58"/>
      <c r="AV11" s="58"/>
      <c r="AW11" s="58"/>
      <c r="AX11" s="58"/>
      <c r="AY11" s="59"/>
      <c r="AZ11" s="57">
        <f t="shared" ref="AZ11:AZ17" si="7">F11/25</f>
        <v>0.6</v>
      </c>
      <c r="BA11" s="58"/>
      <c r="BB11" s="58"/>
      <c r="BC11" s="59"/>
    </row>
    <row r="12" spans="1:55" s="6" customFormat="1" x14ac:dyDescent="0.25">
      <c r="A12" s="89" t="s">
        <v>7</v>
      </c>
      <c r="B12" s="38" t="s">
        <v>174</v>
      </c>
      <c r="C12" s="93" t="s">
        <v>140</v>
      </c>
      <c r="D12" s="53">
        <f t="shared" si="5"/>
        <v>8</v>
      </c>
      <c r="E12" s="122">
        <f t="shared" si="6"/>
        <v>200</v>
      </c>
      <c r="F12" s="91">
        <f t="shared" si="1"/>
        <v>120</v>
      </c>
      <c r="G12" s="56">
        <f>SUM(Q12,U12,Y12,AC12,AG12,AK12,AO12)</f>
        <v>0</v>
      </c>
      <c r="H12" s="56">
        <f>SUM(R12,V12,Z12,AD12,AH12,AL12,AP12)</f>
        <v>120</v>
      </c>
      <c r="I12" s="55"/>
      <c r="J12" s="55"/>
      <c r="K12" s="55">
        <v>120</v>
      </c>
      <c r="L12" s="55"/>
      <c r="M12" s="55"/>
      <c r="N12" s="55"/>
      <c r="O12" s="56">
        <f>SUM(S12,W12,AA12,AE12,AI12,AM12,AQ12)</f>
        <v>0</v>
      </c>
      <c r="P12" s="37">
        <f>SUM(T12,X12,AB12,AF12,AJ12,AN12,AR12)</f>
        <v>80</v>
      </c>
      <c r="Q12" s="57"/>
      <c r="R12" s="63">
        <v>30</v>
      </c>
      <c r="S12" s="58">
        <v>0</v>
      </c>
      <c r="T12" s="59">
        <v>20</v>
      </c>
      <c r="U12" s="60"/>
      <c r="V12" s="63">
        <v>30</v>
      </c>
      <c r="W12" s="58">
        <v>0</v>
      </c>
      <c r="X12" s="61">
        <v>20</v>
      </c>
      <c r="Y12" s="57"/>
      <c r="Z12" s="63">
        <v>30</v>
      </c>
      <c r="AA12" s="58">
        <v>0</v>
      </c>
      <c r="AB12" s="59">
        <v>20</v>
      </c>
      <c r="AC12" s="60"/>
      <c r="AD12" s="63">
        <v>30</v>
      </c>
      <c r="AE12" s="58">
        <v>0</v>
      </c>
      <c r="AF12" s="61">
        <v>20</v>
      </c>
      <c r="AG12" s="57"/>
      <c r="AH12" s="58"/>
      <c r="AI12" s="58"/>
      <c r="AJ12" s="59"/>
      <c r="AK12" s="60"/>
      <c r="AL12" s="58"/>
      <c r="AM12" s="58"/>
      <c r="AN12" s="61"/>
      <c r="AO12" s="62"/>
      <c r="AP12" s="58"/>
      <c r="AQ12" s="58"/>
      <c r="AR12" s="59"/>
      <c r="AS12" s="57">
        <v>2</v>
      </c>
      <c r="AT12" s="58">
        <v>2</v>
      </c>
      <c r="AU12" s="58">
        <v>2</v>
      </c>
      <c r="AV12" s="58">
        <v>2</v>
      </c>
      <c r="AW12" s="58"/>
      <c r="AX12" s="58"/>
      <c r="AY12" s="94"/>
      <c r="AZ12" s="57">
        <f t="shared" si="7"/>
        <v>4.8</v>
      </c>
      <c r="BA12" s="58"/>
      <c r="BB12" s="58"/>
      <c r="BC12" s="59"/>
    </row>
    <row r="13" spans="1:55" s="6" customFormat="1" x14ac:dyDescent="0.25">
      <c r="A13" s="150" t="s">
        <v>6</v>
      </c>
      <c r="B13" s="39" t="s">
        <v>116</v>
      </c>
      <c r="C13" s="90" t="s">
        <v>135</v>
      </c>
      <c r="D13" s="53">
        <f t="shared" si="5"/>
        <v>2</v>
      </c>
      <c r="E13" s="122">
        <f t="shared" si="6"/>
        <v>50</v>
      </c>
      <c r="F13" s="91">
        <f t="shared" si="1"/>
        <v>15</v>
      </c>
      <c r="G13" s="56">
        <v>0</v>
      </c>
      <c r="H13" s="56">
        <v>15</v>
      </c>
      <c r="I13" s="55"/>
      <c r="J13" s="55"/>
      <c r="K13" s="55">
        <v>15</v>
      </c>
      <c r="L13" s="55"/>
      <c r="M13" s="55"/>
      <c r="N13" s="55"/>
      <c r="O13" s="56">
        <f t="shared" si="3"/>
        <v>0</v>
      </c>
      <c r="P13" s="37">
        <f t="shared" si="4"/>
        <v>35</v>
      </c>
      <c r="Q13" s="62"/>
      <c r="R13" s="63">
        <v>15</v>
      </c>
      <c r="S13" s="58">
        <v>0</v>
      </c>
      <c r="T13" s="59">
        <v>35</v>
      </c>
      <c r="U13" s="60"/>
      <c r="V13" s="58"/>
      <c r="W13" s="58"/>
      <c r="X13" s="61"/>
      <c r="Y13" s="57"/>
      <c r="Z13" s="58"/>
      <c r="AA13" s="58"/>
      <c r="AB13" s="59"/>
      <c r="AC13" s="60"/>
      <c r="AD13" s="58"/>
      <c r="AE13" s="58"/>
      <c r="AF13" s="61"/>
      <c r="AG13" s="57"/>
      <c r="AH13" s="58"/>
      <c r="AI13" s="58"/>
      <c r="AJ13" s="59"/>
      <c r="AK13" s="60"/>
      <c r="AL13" s="58"/>
      <c r="AM13" s="58"/>
      <c r="AN13" s="61"/>
      <c r="AO13" s="57"/>
      <c r="AP13" s="58"/>
      <c r="AQ13" s="58"/>
      <c r="AR13" s="59"/>
      <c r="AS13" s="57">
        <v>2</v>
      </c>
      <c r="AT13" s="58"/>
      <c r="AU13" s="58"/>
      <c r="AV13" s="58"/>
      <c r="AW13" s="58"/>
      <c r="AX13" s="58"/>
      <c r="AY13" s="59"/>
      <c r="AZ13" s="57">
        <f t="shared" si="7"/>
        <v>0.6</v>
      </c>
      <c r="BA13" s="58"/>
      <c r="BB13" s="58">
        <v>2</v>
      </c>
      <c r="BC13" s="59">
        <v>2</v>
      </c>
    </row>
    <row r="14" spans="1:55" s="6" customFormat="1" x14ac:dyDescent="0.25">
      <c r="A14" s="150" t="s">
        <v>5</v>
      </c>
      <c r="B14" s="39" t="s">
        <v>117</v>
      </c>
      <c r="C14" s="90" t="s">
        <v>134</v>
      </c>
      <c r="D14" s="53">
        <f t="shared" si="5"/>
        <v>4</v>
      </c>
      <c r="E14" s="122">
        <f t="shared" si="6"/>
        <v>100</v>
      </c>
      <c r="F14" s="91">
        <f t="shared" si="1"/>
        <v>30</v>
      </c>
      <c r="G14" s="56">
        <f t="shared" ref="G14:H18" si="8">SUM(Q14,U14,Y14,AC14,AG14,AK14,AO14)</f>
        <v>15</v>
      </c>
      <c r="H14" s="56">
        <f t="shared" si="8"/>
        <v>15</v>
      </c>
      <c r="I14" s="55">
        <v>15</v>
      </c>
      <c r="J14" s="55"/>
      <c r="K14" s="55"/>
      <c r="L14" s="55"/>
      <c r="M14" s="55"/>
      <c r="N14" s="55"/>
      <c r="O14" s="56">
        <f t="shared" si="3"/>
        <v>0</v>
      </c>
      <c r="P14" s="37">
        <f t="shared" si="4"/>
        <v>70</v>
      </c>
      <c r="Q14" s="57"/>
      <c r="R14" s="58"/>
      <c r="S14" s="58"/>
      <c r="T14" s="59"/>
      <c r="U14" s="60"/>
      <c r="V14" s="58"/>
      <c r="W14" s="58"/>
      <c r="X14" s="61"/>
      <c r="Y14" s="57"/>
      <c r="Z14" s="58"/>
      <c r="AA14" s="58"/>
      <c r="AB14" s="59"/>
      <c r="AC14" s="60"/>
      <c r="AD14" s="58"/>
      <c r="AE14" s="58"/>
      <c r="AF14" s="61"/>
      <c r="AG14" s="57"/>
      <c r="AH14" s="58"/>
      <c r="AI14" s="58"/>
      <c r="AJ14" s="59"/>
      <c r="AK14" s="95"/>
      <c r="AL14" s="63"/>
      <c r="AM14" s="58"/>
      <c r="AN14" s="61"/>
      <c r="AO14" s="62">
        <v>15</v>
      </c>
      <c r="AP14" s="63">
        <v>15</v>
      </c>
      <c r="AQ14" s="58">
        <v>0</v>
      </c>
      <c r="AR14" s="59">
        <v>70</v>
      </c>
      <c r="AS14" s="57"/>
      <c r="AT14" s="58"/>
      <c r="AU14" s="58"/>
      <c r="AV14" s="58"/>
      <c r="AW14" s="58"/>
      <c r="AX14" s="58"/>
      <c r="AY14" s="59">
        <v>4</v>
      </c>
      <c r="AZ14" s="57">
        <f t="shared" si="7"/>
        <v>1.2</v>
      </c>
      <c r="BA14" s="58"/>
      <c r="BB14" s="58"/>
      <c r="BC14" s="59">
        <v>4</v>
      </c>
    </row>
    <row r="15" spans="1:55" s="6" customFormat="1" ht="33" customHeight="1" x14ac:dyDescent="0.25">
      <c r="A15" s="150" t="s">
        <v>20</v>
      </c>
      <c r="B15" s="39" t="s">
        <v>79</v>
      </c>
      <c r="C15" s="90" t="s">
        <v>142</v>
      </c>
      <c r="D15" s="53">
        <f t="shared" si="5"/>
        <v>0</v>
      </c>
      <c r="E15" s="122">
        <f t="shared" si="6"/>
        <v>15</v>
      </c>
      <c r="F15" s="91">
        <f t="shared" si="1"/>
        <v>15</v>
      </c>
      <c r="G15" s="56">
        <f t="shared" si="8"/>
        <v>5</v>
      </c>
      <c r="H15" s="56">
        <f t="shared" si="8"/>
        <v>10</v>
      </c>
      <c r="I15" s="55"/>
      <c r="J15" s="55"/>
      <c r="K15" s="55">
        <v>10</v>
      </c>
      <c r="L15" s="55"/>
      <c r="M15" s="55"/>
      <c r="N15" s="55"/>
      <c r="O15" s="56">
        <f t="shared" si="3"/>
        <v>0</v>
      </c>
      <c r="P15" s="37">
        <f t="shared" si="4"/>
        <v>0</v>
      </c>
      <c r="Q15" s="57"/>
      <c r="R15" s="58"/>
      <c r="S15" s="58"/>
      <c r="T15" s="59"/>
      <c r="U15" s="95">
        <v>5</v>
      </c>
      <c r="V15" s="147">
        <v>10</v>
      </c>
      <c r="W15" s="58"/>
      <c r="X15" s="61"/>
      <c r="Y15" s="57"/>
      <c r="Z15" s="58"/>
      <c r="AA15" s="58"/>
      <c r="AB15" s="59"/>
      <c r="AC15" s="60"/>
      <c r="AD15" s="58"/>
      <c r="AE15" s="58"/>
      <c r="AF15" s="61"/>
      <c r="AG15" s="57"/>
      <c r="AH15" s="58"/>
      <c r="AI15" s="58"/>
      <c r="AJ15" s="59"/>
      <c r="AK15" s="95"/>
      <c r="AL15" s="63"/>
      <c r="AM15" s="58"/>
      <c r="AN15" s="61"/>
      <c r="AO15" s="57"/>
      <c r="AP15" s="58"/>
      <c r="AQ15" s="58"/>
      <c r="AR15" s="59"/>
      <c r="AS15" s="57"/>
      <c r="AT15" s="58"/>
      <c r="AU15" s="58"/>
      <c r="AV15" s="58"/>
      <c r="AW15" s="58"/>
      <c r="AX15" s="58"/>
      <c r="AY15" s="59"/>
      <c r="AZ15" s="57"/>
      <c r="BA15" s="58"/>
      <c r="BB15" s="58"/>
      <c r="BC15" s="59"/>
    </row>
    <row r="16" spans="1:55" s="6" customFormat="1" ht="34.5" customHeight="1" x14ac:dyDescent="0.25">
      <c r="A16" s="150" t="s">
        <v>21</v>
      </c>
      <c r="B16" s="39" t="s">
        <v>86</v>
      </c>
      <c r="C16" s="90" t="s">
        <v>134</v>
      </c>
      <c r="D16" s="53">
        <f t="shared" si="5"/>
        <v>1</v>
      </c>
      <c r="E16" s="122">
        <f t="shared" si="6"/>
        <v>25</v>
      </c>
      <c r="F16" s="91">
        <f t="shared" si="1"/>
        <v>15</v>
      </c>
      <c r="G16" s="56">
        <f t="shared" si="8"/>
        <v>0</v>
      </c>
      <c r="H16" s="56">
        <f t="shared" si="8"/>
        <v>15</v>
      </c>
      <c r="I16" s="55"/>
      <c r="J16" s="55"/>
      <c r="K16" s="55">
        <v>15</v>
      </c>
      <c r="L16" s="55"/>
      <c r="M16" s="55"/>
      <c r="N16" s="55"/>
      <c r="O16" s="56">
        <f t="shared" si="3"/>
        <v>0</v>
      </c>
      <c r="P16" s="37">
        <f t="shared" si="4"/>
        <v>10</v>
      </c>
      <c r="Q16" s="57"/>
      <c r="R16" s="58"/>
      <c r="S16" s="58"/>
      <c r="T16" s="59"/>
      <c r="U16" s="60"/>
      <c r="V16" s="58"/>
      <c r="W16" s="58"/>
      <c r="X16" s="61"/>
      <c r="Y16" s="57"/>
      <c r="Z16" s="58"/>
      <c r="AA16" s="58"/>
      <c r="AB16" s="59"/>
      <c r="AC16" s="60"/>
      <c r="AD16" s="58"/>
      <c r="AE16" s="58"/>
      <c r="AF16" s="61"/>
      <c r="AG16" s="57"/>
      <c r="AH16" s="58"/>
      <c r="AI16" s="58"/>
      <c r="AJ16" s="59"/>
      <c r="AK16" s="60"/>
      <c r="AL16" s="63"/>
      <c r="AM16" s="58"/>
      <c r="AN16" s="61"/>
      <c r="AO16" s="57"/>
      <c r="AP16" s="63">
        <v>15</v>
      </c>
      <c r="AQ16" s="58">
        <v>0</v>
      </c>
      <c r="AR16" s="59">
        <v>10</v>
      </c>
      <c r="AS16" s="57"/>
      <c r="AT16" s="58"/>
      <c r="AU16" s="58"/>
      <c r="AV16" s="58"/>
      <c r="AW16" s="58"/>
      <c r="AX16" s="58"/>
      <c r="AY16" s="59">
        <v>1</v>
      </c>
      <c r="AZ16" s="57">
        <f t="shared" si="7"/>
        <v>0.6</v>
      </c>
      <c r="BA16" s="58"/>
      <c r="BB16" s="58">
        <v>1</v>
      </c>
      <c r="BC16" s="59">
        <v>1</v>
      </c>
    </row>
    <row r="17" spans="1:55" s="6" customFormat="1" x14ac:dyDescent="0.25">
      <c r="A17" s="150" t="s">
        <v>22</v>
      </c>
      <c r="B17" s="39" t="s">
        <v>118</v>
      </c>
      <c r="C17" s="90" t="s">
        <v>134</v>
      </c>
      <c r="D17" s="131">
        <f t="shared" si="5"/>
        <v>2</v>
      </c>
      <c r="E17" s="122">
        <f t="shared" si="6"/>
        <v>50</v>
      </c>
      <c r="F17" s="91">
        <f t="shared" si="1"/>
        <v>30</v>
      </c>
      <c r="G17" s="56">
        <f t="shared" si="8"/>
        <v>15</v>
      </c>
      <c r="H17" s="56">
        <f t="shared" si="8"/>
        <v>15</v>
      </c>
      <c r="I17" s="55">
        <v>15</v>
      </c>
      <c r="J17" s="55"/>
      <c r="K17" s="55"/>
      <c r="L17" s="55"/>
      <c r="M17" s="55"/>
      <c r="N17" s="55"/>
      <c r="O17" s="56">
        <f t="shared" si="3"/>
        <v>0</v>
      </c>
      <c r="P17" s="37">
        <f t="shared" si="4"/>
        <v>20</v>
      </c>
      <c r="Q17" s="67"/>
      <c r="R17" s="68"/>
      <c r="S17" s="68"/>
      <c r="T17" s="69"/>
      <c r="U17" s="60"/>
      <c r="V17" s="58"/>
      <c r="W17" s="58"/>
      <c r="X17" s="61"/>
      <c r="Y17" s="57"/>
      <c r="Z17" s="58"/>
      <c r="AA17" s="58"/>
      <c r="AB17" s="59"/>
      <c r="AC17" s="60"/>
      <c r="AD17" s="58"/>
      <c r="AE17" s="58"/>
      <c r="AF17" s="61"/>
      <c r="AG17" s="57"/>
      <c r="AH17" s="58"/>
      <c r="AI17" s="58"/>
      <c r="AJ17" s="59"/>
      <c r="AK17" s="60"/>
      <c r="AL17" s="63"/>
      <c r="AM17" s="58"/>
      <c r="AN17" s="61"/>
      <c r="AO17" s="62">
        <v>15</v>
      </c>
      <c r="AP17" s="63">
        <v>15</v>
      </c>
      <c r="AQ17" s="58"/>
      <c r="AR17" s="59">
        <v>20</v>
      </c>
      <c r="AS17" s="57"/>
      <c r="AT17" s="58"/>
      <c r="AU17" s="58"/>
      <c r="AV17" s="58"/>
      <c r="AW17" s="58"/>
      <c r="AX17" s="58"/>
      <c r="AY17" s="59">
        <v>2</v>
      </c>
      <c r="AZ17" s="57">
        <f t="shared" si="7"/>
        <v>1.2</v>
      </c>
      <c r="BA17" s="58"/>
      <c r="BB17" s="58">
        <v>2</v>
      </c>
      <c r="BC17" s="59">
        <v>2</v>
      </c>
    </row>
    <row r="18" spans="1:55" s="6" customFormat="1" ht="35.4" thickBot="1" x14ac:dyDescent="0.3">
      <c r="A18" s="151" t="s">
        <v>23</v>
      </c>
      <c r="B18" s="40" t="s">
        <v>67</v>
      </c>
      <c r="C18" s="48" t="s">
        <v>141</v>
      </c>
      <c r="D18" s="96">
        <f t="shared" si="5"/>
        <v>0</v>
      </c>
      <c r="E18" s="132">
        <f t="shared" si="6"/>
        <v>15</v>
      </c>
      <c r="F18" s="97">
        <f t="shared" si="1"/>
        <v>15</v>
      </c>
      <c r="G18" s="65">
        <f t="shared" si="8"/>
        <v>15</v>
      </c>
      <c r="H18" s="65">
        <f t="shared" si="8"/>
        <v>0</v>
      </c>
      <c r="I18" s="64"/>
      <c r="J18" s="64"/>
      <c r="K18" s="64"/>
      <c r="L18" s="64"/>
      <c r="M18" s="64"/>
      <c r="N18" s="133"/>
      <c r="O18" s="56">
        <f t="shared" si="3"/>
        <v>0</v>
      </c>
      <c r="P18" s="37">
        <f t="shared" si="4"/>
        <v>0</v>
      </c>
      <c r="Q18" s="124">
        <v>15</v>
      </c>
      <c r="R18" s="117"/>
      <c r="S18" s="118"/>
      <c r="T18" s="109"/>
      <c r="U18" s="99"/>
      <c r="V18" s="68"/>
      <c r="W18" s="71"/>
      <c r="X18" s="71"/>
      <c r="Y18" s="119"/>
      <c r="Z18" s="117"/>
      <c r="AA18" s="118"/>
      <c r="AB18" s="109"/>
      <c r="AC18" s="70"/>
      <c r="AD18" s="68"/>
      <c r="AE18" s="71"/>
      <c r="AF18" s="71"/>
      <c r="AG18" s="119"/>
      <c r="AH18" s="117"/>
      <c r="AI18" s="118"/>
      <c r="AJ18" s="109"/>
      <c r="AK18" s="70"/>
      <c r="AL18" s="68"/>
      <c r="AM18" s="71"/>
      <c r="AN18" s="71"/>
      <c r="AO18" s="119"/>
      <c r="AP18" s="117"/>
      <c r="AQ18" s="118"/>
      <c r="AR18" s="109"/>
      <c r="AS18" s="67"/>
      <c r="AT18" s="68"/>
      <c r="AU18" s="68"/>
      <c r="AV18" s="68"/>
      <c r="AW18" s="68"/>
      <c r="AX18" s="68"/>
      <c r="AY18" s="69"/>
      <c r="AZ18" s="57"/>
      <c r="BA18" s="117"/>
      <c r="BB18" s="117"/>
      <c r="BC18" s="109"/>
    </row>
    <row r="19" spans="1:55" s="7" customFormat="1" ht="45" thickBot="1" x14ac:dyDescent="0.3">
      <c r="A19" s="100" t="s">
        <v>18</v>
      </c>
      <c r="B19" s="41" t="s">
        <v>38</v>
      </c>
      <c r="C19" s="49"/>
      <c r="D19" s="186">
        <f>SUM(D20:D28)</f>
        <v>38</v>
      </c>
      <c r="E19" s="74">
        <f>SUM(E20:E28)</f>
        <v>950</v>
      </c>
      <c r="F19" s="74">
        <f t="shared" ref="F19:BC19" si="9">SUM(F20:F28)</f>
        <v>465</v>
      </c>
      <c r="G19" s="74">
        <f t="shared" si="9"/>
        <v>195</v>
      </c>
      <c r="H19" s="74">
        <f t="shared" si="9"/>
        <v>270</v>
      </c>
      <c r="I19" s="74">
        <f t="shared" si="9"/>
        <v>135</v>
      </c>
      <c r="J19" s="74">
        <f t="shared" si="9"/>
        <v>120</v>
      </c>
      <c r="K19" s="74">
        <f t="shared" si="9"/>
        <v>0</v>
      </c>
      <c r="L19" s="74">
        <f t="shared" si="9"/>
        <v>15</v>
      </c>
      <c r="M19" s="74">
        <f t="shared" si="9"/>
        <v>0</v>
      </c>
      <c r="N19" s="74">
        <f t="shared" si="9"/>
        <v>0</v>
      </c>
      <c r="O19" s="74">
        <f t="shared" si="9"/>
        <v>0</v>
      </c>
      <c r="P19" s="191">
        <f t="shared" si="9"/>
        <v>485</v>
      </c>
      <c r="Q19" s="192">
        <f t="shared" si="9"/>
        <v>75</v>
      </c>
      <c r="R19" s="74">
        <f t="shared" si="9"/>
        <v>90</v>
      </c>
      <c r="S19" s="74">
        <f t="shared" si="9"/>
        <v>0</v>
      </c>
      <c r="T19" s="186">
        <f t="shared" si="9"/>
        <v>310</v>
      </c>
      <c r="U19" s="192">
        <f t="shared" si="9"/>
        <v>45</v>
      </c>
      <c r="V19" s="74">
        <f t="shared" si="9"/>
        <v>60</v>
      </c>
      <c r="W19" s="74">
        <f t="shared" si="9"/>
        <v>0</v>
      </c>
      <c r="X19" s="186">
        <f t="shared" si="9"/>
        <v>70</v>
      </c>
      <c r="Y19" s="192">
        <f t="shared" si="9"/>
        <v>45</v>
      </c>
      <c r="Z19" s="74">
        <f t="shared" si="9"/>
        <v>75</v>
      </c>
      <c r="AA19" s="74">
        <f t="shared" si="9"/>
        <v>0</v>
      </c>
      <c r="AB19" s="186">
        <f t="shared" si="9"/>
        <v>80</v>
      </c>
      <c r="AC19" s="192">
        <f t="shared" si="9"/>
        <v>0</v>
      </c>
      <c r="AD19" s="74">
        <f t="shared" si="9"/>
        <v>0</v>
      </c>
      <c r="AE19" s="74">
        <f t="shared" si="9"/>
        <v>0</v>
      </c>
      <c r="AF19" s="186">
        <f t="shared" si="9"/>
        <v>0</v>
      </c>
      <c r="AG19" s="192">
        <f t="shared" si="9"/>
        <v>0</v>
      </c>
      <c r="AH19" s="74">
        <f t="shared" si="9"/>
        <v>0</v>
      </c>
      <c r="AI19" s="74">
        <f t="shared" si="9"/>
        <v>0</v>
      </c>
      <c r="AJ19" s="186">
        <f t="shared" si="9"/>
        <v>0</v>
      </c>
      <c r="AK19" s="192">
        <f t="shared" si="9"/>
        <v>0</v>
      </c>
      <c r="AL19" s="74">
        <f t="shared" si="9"/>
        <v>0</v>
      </c>
      <c r="AM19" s="74">
        <f t="shared" si="9"/>
        <v>0</v>
      </c>
      <c r="AN19" s="186">
        <f t="shared" si="9"/>
        <v>0</v>
      </c>
      <c r="AO19" s="192">
        <f t="shared" si="9"/>
        <v>30</v>
      </c>
      <c r="AP19" s="74">
        <f t="shared" si="9"/>
        <v>45</v>
      </c>
      <c r="AQ19" s="74">
        <f t="shared" si="9"/>
        <v>0</v>
      </c>
      <c r="AR19" s="186">
        <f t="shared" si="9"/>
        <v>25</v>
      </c>
      <c r="AS19" s="192">
        <f t="shared" si="9"/>
        <v>19</v>
      </c>
      <c r="AT19" s="74">
        <f t="shared" si="9"/>
        <v>7</v>
      </c>
      <c r="AU19" s="74">
        <f t="shared" si="9"/>
        <v>8</v>
      </c>
      <c r="AV19" s="74">
        <f t="shared" si="9"/>
        <v>0</v>
      </c>
      <c r="AW19" s="74">
        <f t="shared" si="9"/>
        <v>0</v>
      </c>
      <c r="AX19" s="74">
        <f t="shared" si="9"/>
        <v>0</v>
      </c>
      <c r="AY19" s="186">
        <f t="shared" si="9"/>
        <v>4</v>
      </c>
      <c r="AZ19" s="192">
        <f t="shared" si="9"/>
        <v>18.600000000000001</v>
      </c>
      <c r="BA19" s="74">
        <f t="shared" si="9"/>
        <v>0</v>
      </c>
      <c r="BB19" s="74">
        <f t="shared" si="9"/>
        <v>0</v>
      </c>
      <c r="BC19" s="186">
        <f t="shared" si="9"/>
        <v>0</v>
      </c>
    </row>
    <row r="20" spans="1:55" s="6" customFormat="1" x14ac:dyDescent="0.25">
      <c r="A20" s="103" t="s">
        <v>10</v>
      </c>
      <c r="B20" s="148" t="s">
        <v>92</v>
      </c>
      <c r="C20" s="50" t="s">
        <v>71</v>
      </c>
      <c r="D20" s="136">
        <f>SUM(AS20:AY20)</f>
        <v>8</v>
      </c>
      <c r="E20" s="129">
        <f t="shared" ref="E20:E28" si="10">SUM(F20,P20)</f>
        <v>200</v>
      </c>
      <c r="F20" s="105">
        <f t="shared" ref="F20:F28" si="11">SUM(G20:H20,O20)</f>
        <v>90</v>
      </c>
      <c r="G20" s="76">
        <f t="shared" ref="G20:H25" si="12">SUM(Q20,U20,Y20,AC20,AG20,AK20,AO20)</f>
        <v>30</v>
      </c>
      <c r="H20" s="76">
        <f t="shared" si="12"/>
        <v>60</v>
      </c>
      <c r="I20" s="75">
        <v>60</v>
      </c>
      <c r="J20" s="75"/>
      <c r="K20" s="75"/>
      <c r="L20" s="75"/>
      <c r="M20" s="75"/>
      <c r="N20" s="75"/>
      <c r="O20" s="76">
        <f t="shared" ref="O20:P25" si="13">SUM(S20,W20,AA20,AE20,AI20,AM20,AQ20)</f>
        <v>0</v>
      </c>
      <c r="P20" s="77">
        <f t="shared" si="13"/>
        <v>110</v>
      </c>
      <c r="Q20" s="82">
        <v>15</v>
      </c>
      <c r="R20" s="83">
        <v>30</v>
      </c>
      <c r="S20" s="79">
        <v>0</v>
      </c>
      <c r="T20" s="80">
        <v>80</v>
      </c>
      <c r="U20" s="107">
        <v>15</v>
      </c>
      <c r="V20" s="83">
        <v>30</v>
      </c>
      <c r="W20" s="79">
        <v>0</v>
      </c>
      <c r="X20" s="80">
        <v>30</v>
      </c>
      <c r="Y20" s="78"/>
      <c r="Z20" s="79"/>
      <c r="AA20" s="79"/>
      <c r="AB20" s="80"/>
      <c r="AC20" s="78"/>
      <c r="AD20" s="79"/>
      <c r="AE20" s="79"/>
      <c r="AF20" s="80"/>
      <c r="AG20" s="78"/>
      <c r="AH20" s="79"/>
      <c r="AI20" s="79"/>
      <c r="AJ20" s="84"/>
      <c r="AK20" s="78"/>
      <c r="AL20" s="79"/>
      <c r="AM20" s="79"/>
      <c r="AN20" s="80"/>
      <c r="AO20" s="78"/>
      <c r="AP20" s="79"/>
      <c r="AQ20" s="79"/>
      <c r="AR20" s="84"/>
      <c r="AS20" s="78">
        <v>5</v>
      </c>
      <c r="AT20" s="79">
        <v>3</v>
      </c>
      <c r="AU20" s="79"/>
      <c r="AV20" s="79"/>
      <c r="AW20" s="79"/>
      <c r="AX20" s="79"/>
      <c r="AY20" s="80"/>
      <c r="AZ20" s="57">
        <f>SUM(F20)/25</f>
        <v>3.6</v>
      </c>
      <c r="BA20" s="79"/>
      <c r="BB20" s="79"/>
      <c r="BC20" s="80"/>
    </row>
    <row r="21" spans="1:55" s="6" customFormat="1" x14ac:dyDescent="0.25">
      <c r="A21" s="108" t="s">
        <v>9</v>
      </c>
      <c r="B21" s="39" t="s">
        <v>113</v>
      </c>
      <c r="C21" s="46" t="s">
        <v>136</v>
      </c>
      <c r="D21" s="46">
        <f t="shared" ref="D21:D28" si="14">SUM(AS21:AY21)</f>
        <v>2</v>
      </c>
      <c r="E21" s="122">
        <f t="shared" si="10"/>
        <v>50</v>
      </c>
      <c r="F21" s="91">
        <f t="shared" si="11"/>
        <v>30</v>
      </c>
      <c r="G21" s="56">
        <f t="shared" si="12"/>
        <v>15</v>
      </c>
      <c r="H21" s="56">
        <f t="shared" si="12"/>
        <v>15</v>
      </c>
      <c r="I21" s="55">
        <v>15</v>
      </c>
      <c r="J21" s="55"/>
      <c r="K21" s="55"/>
      <c r="L21" s="55"/>
      <c r="M21" s="55"/>
      <c r="N21" s="55"/>
      <c r="O21" s="56">
        <f t="shared" si="13"/>
        <v>0</v>
      </c>
      <c r="P21" s="37">
        <f t="shared" si="13"/>
        <v>20</v>
      </c>
      <c r="Q21" s="57"/>
      <c r="R21" s="58"/>
      <c r="S21" s="58"/>
      <c r="T21" s="59"/>
      <c r="U21" s="60"/>
      <c r="V21" s="58"/>
      <c r="W21" s="58"/>
      <c r="X21" s="59"/>
      <c r="Y21" s="62">
        <v>15</v>
      </c>
      <c r="Z21" s="63">
        <v>15</v>
      </c>
      <c r="AA21" s="58">
        <v>0</v>
      </c>
      <c r="AB21" s="59">
        <v>20</v>
      </c>
      <c r="AC21" s="57"/>
      <c r="AD21" s="58"/>
      <c r="AE21" s="58"/>
      <c r="AF21" s="59"/>
      <c r="AG21" s="57"/>
      <c r="AH21" s="58"/>
      <c r="AI21" s="58"/>
      <c r="AJ21" s="61"/>
      <c r="AK21" s="57"/>
      <c r="AL21" s="58"/>
      <c r="AM21" s="58"/>
      <c r="AN21" s="59"/>
      <c r="AO21" s="57"/>
      <c r="AP21" s="58"/>
      <c r="AQ21" s="58"/>
      <c r="AR21" s="61"/>
      <c r="AS21" s="57"/>
      <c r="AT21" s="58"/>
      <c r="AU21" s="58">
        <v>2</v>
      </c>
      <c r="AV21" s="58"/>
      <c r="AW21" s="58"/>
      <c r="AX21" s="58"/>
      <c r="AY21" s="59"/>
      <c r="AZ21" s="57">
        <f t="shared" ref="AZ21:AZ28" si="15">SUM(F21)/25</f>
        <v>1.2</v>
      </c>
      <c r="BA21" s="58"/>
      <c r="BB21" s="58"/>
      <c r="BC21" s="59"/>
    </row>
    <row r="22" spans="1:55" s="6" customFormat="1" x14ac:dyDescent="0.25">
      <c r="A22" s="108" t="s">
        <v>8</v>
      </c>
      <c r="B22" s="39" t="s">
        <v>69</v>
      </c>
      <c r="C22" s="46" t="s">
        <v>78</v>
      </c>
      <c r="D22" s="46">
        <f t="shared" si="14"/>
        <v>6</v>
      </c>
      <c r="E22" s="122">
        <f t="shared" si="10"/>
        <v>150</v>
      </c>
      <c r="F22" s="91">
        <f t="shared" si="11"/>
        <v>60</v>
      </c>
      <c r="G22" s="56">
        <f t="shared" si="12"/>
        <v>30</v>
      </c>
      <c r="H22" s="56">
        <f t="shared" si="12"/>
        <v>30</v>
      </c>
      <c r="I22" s="92">
        <v>15</v>
      </c>
      <c r="J22" s="92">
        <v>15</v>
      </c>
      <c r="K22" s="92"/>
      <c r="L22" s="55"/>
      <c r="M22" s="55"/>
      <c r="N22" s="55"/>
      <c r="O22" s="56">
        <f t="shared" si="13"/>
        <v>0</v>
      </c>
      <c r="P22" s="37">
        <f t="shared" si="13"/>
        <v>90</v>
      </c>
      <c r="Q22" s="62">
        <v>15</v>
      </c>
      <c r="R22" s="63">
        <v>15</v>
      </c>
      <c r="S22" s="58">
        <v>0</v>
      </c>
      <c r="T22" s="59">
        <v>70</v>
      </c>
      <c r="U22" s="95">
        <v>15</v>
      </c>
      <c r="V22" s="63">
        <v>15</v>
      </c>
      <c r="W22" s="58">
        <v>0</v>
      </c>
      <c r="X22" s="59">
        <v>20</v>
      </c>
      <c r="Y22" s="57"/>
      <c r="Z22" s="58"/>
      <c r="AA22" s="58"/>
      <c r="AB22" s="59"/>
      <c r="AC22" s="57"/>
      <c r="AD22" s="58"/>
      <c r="AE22" s="58"/>
      <c r="AF22" s="59"/>
      <c r="AG22" s="57"/>
      <c r="AH22" s="58"/>
      <c r="AI22" s="58"/>
      <c r="AJ22" s="61"/>
      <c r="AK22" s="57"/>
      <c r="AL22" s="58"/>
      <c r="AM22" s="58"/>
      <c r="AN22" s="59"/>
      <c r="AO22" s="57"/>
      <c r="AP22" s="58"/>
      <c r="AQ22" s="58"/>
      <c r="AR22" s="61"/>
      <c r="AS22" s="57">
        <v>4</v>
      </c>
      <c r="AT22" s="58">
        <v>2</v>
      </c>
      <c r="AU22" s="58"/>
      <c r="AV22" s="58"/>
      <c r="AW22" s="58"/>
      <c r="AX22" s="58"/>
      <c r="AY22" s="59"/>
      <c r="AZ22" s="57">
        <f t="shared" si="15"/>
        <v>2.4</v>
      </c>
      <c r="BA22" s="58"/>
      <c r="BB22" s="58"/>
      <c r="BC22" s="59"/>
    </row>
    <row r="23" spans="1:55" s="6" customFormat="1" x14ac:dyDescent="0.25">
      <c r="A23" s="108" t="s">
        <v>7</v>
      </c>
      <c r="B23" s="39" t="s">
        <v>148</v>
      </c>
      <c r="C23" s="46" t="s">
        <v>72</v>
      </c>
      <c r="D23" s="46">
        <f t="shared" si="14"/>
        <v>5</v>
      </c>
      <c r="E23" s="122">
        <f t="shared" si="10"/>
        <v>125</v>
      </c>
      <c r="F23" s="91">
        <f t="shared" si="11"/>
        <v>30</v>
      </c>
      <c r="G23" s="56">
        <f t="shared" si="12"/>
        <v>15</v>
      </c>
      <c r="H23" s="56">
        <f t="shared" si="12"/>
        <v>15</v>
      </c>
      <c r="I23" s="92"/>
      <c r="J23" s="92">
        <v>15</v>
      </c>
      <c r="K23" s="92"/>
      <c r="L23" s="55"/>
      <c r="M23" s="55"/>
      <c r="N23" s="55"/>
      <c r="O23" s="56">
        <f t="shared" si="13"/>
        <v>0</v>
      </c>
      <c r="P23" s="37">
        <f t="shared" si="13"/>
        <v>95</v>
      </c>
      <c r="Q23" s="62">
        <v>15</v>
      </c>
      <c r="R23" s="63">
        <v>15</v>
      </c>
      <c r="S23" s="58">
        <v>0</v>
      </c>
      <c r="T23" s="59">
        <v>95</v>
      </c>
      <c r="U23" s="60"/>
      <c r="V23" s="58"/>
      <c r="W23" s="58"/>
      <c r="X23" s="59"/>
      <c r="Y23" s="57"/>
      <c r="Z23" s="58"/>
      <c r="AA23" s="58"/>
      <c r="AB23" s="59"/>
      <c r="AC23" s="57"/>
      <c r="AD23" s="58"/>
      <c r="AE23" s="58"/>
      <c r="AF23" s="59"/>
      <c r="AG23" s="57"/>
      <c r="AH23" s="58"/>
      <c r="AI23" s="58"/>
      <c r="AJ23" s="61"/>
      <c r="AK23" s="57"/>
      <c r="AL23" s="58"/>
      <c r="AM23" s="58"/>
      <c r="AN23" s="59"/>
      <c r="AO23" s="57"/>
      <c r="AP23" s="58"/>
      <c r="AQ23" s="58"/>
      <c r="AR23" s="61"/>
      <c r="AS23" s="57">
        <v>5</v>
      </c>
      <c r="AT23" s="58"/>
      <c r="AU23" s="58"/>
      <c r="AV23" s="58"/>
      <c r="AW23" s="58"/>
      <c r="AX23" s="58"/>
      <c r="AY23" s="59"/>
      <c r="AZ23" s="57">
        <f t="shared" si="15"/>
        <v>1.2</v>
      </c>
      <c r="BA23" s="58"/>
      <c r="BB23" s="58"/>
      <c r="BC23" s="59"/>
    </row>
    <row r="24" spans="1:55" s="6" customFormat="1" x14ac:dyDescent="0.25">
      <c r="A24" s="108" t="s">
        <v>6</v>
      </c>
      <c r="B24" s="39" t="s">
        <v>81</v>
      </c>
      <c r="C24" s="46" t="s">
        <v>75</v>
      </c>
      <c r="D24" s="46">
        <f t="shared" si="14"/>
        <v>4</v>
      </c>
      <c r="E24" s="122">
        <f t="shared" si="10"/>
        <v>100</v>
      </c>
      <c r="F24" s="91">
        <f t="shared" si="11"/>
        <v>75</v>
      </c>
      <c r="G24" s="56">
        <f t="shared" si="12"/>
        <v>30</v>
      </c>
      <c r="H24" s="56">
        <f t="shared" si="12"/>
        <v>45</v>
      </c>
      <c r="I24" s="92"/>
      <c r="J24" s="92">
        <v>30</v>
      </c>
      <c r="K24" s="92"/>
      <c r="L24" s="55">
        <v>15</v>
      </c>
      <c r="M24" s="55"/>
      <c r="N24" s="55"/>
      <c r="O24" s="56">
        <f t="shared" si="13"/>
        <v>0</v>
      </c>
      <c r="P24" s="37">
        <f t="shared" si="13"/>
        <v>25</v>
      </c>
      <c r="Q24" s="57"/>
      <c r="R24" s="58"/>
      <c r="S24" s="58"/>
      <c r="T24" s="59"/>
      <c r="U24" s="60"/>
      <c r="V24" s="58"/>
      <c r="W24" s="58"/>
      <c r="X24" s="59"/>
      <c r="Y24" s="57"/>
      <c r="Z24" s="58"/>
      <c r="AA24" s="58"/>
      <c r="AB24" s="59"/>
      <c r="AC24" s="57"/>
      <c r="AD24" s="58"/>
      <c r="AE24" s="58"/>
      <c r="AF24" s="59"/>
      <c r="AG24" s="57"/>
      <c r="AH24" s="58"/>
      <c r="AI24" s="58"/>
      <c r="AJ24" s="61"/>
      <c r="AK24" s="62"/>
      <c r="AL24" s="63"/>
      <c r="AM24" s="58"/>
      <c r="AN24" s="59"/>
      <c r="AO24" s="62">
        <v>30</v>
      </c>
      <c r="AP24" s="63">
        <v>45</v>
      </c>
      <c r="AQ24" s="58">
        <v>0</v>
      </c>
      <c r="AR24" s="61">
        <v>25</v>
      </c>
      <c r="AS24" s="57"/>
      <c r="AT24" s="58"/>
      <c r="AU24" s="58"/>
      <c r="AV24" s="58"/>
      <c r="AW24" s="58"/>
      <c r="AX24" s="58"/>
      <c r="AY24" s="59">
        <v>4</v>
      </c>
      <c r="AZ24" s="57">
        <f t="shared" si="15"/>
        <v>3</v>
      </c>
      <c r="BA24" s="58"/>
      <c r="BB24" s="58"/>
      <c r="BC24" s="59"/>
    </row>
    <row r="25" spans="1:55" s="6" customFormat="1" x14ac:dyDescent="0.25">
      <c r="A25" s="108" t="s">
        <v>5</v>
      </c>
      <c r="B25" s="148" t="s">
        <v>60</v>
      </c>
      <c r="C25" s="50" t="s">
        <v>183</v>
      </c>
      <c r="D25" s="46">
        <f t="shared" si="14"/>
        <v>3</v>
      </c>
      <c r="E25" s="122">
        <f t="shared" si="10"/>
        <v>75</v>
      </c>
      <c r="F25" s="91">
        <f t="shared" si="11"/>
        <v>45</v>
      </c>
      <c r="G25" s="56">
        <f t="shared" si="12"/>
        <v>15</v>
      </c>
      <c r="H25" s="56">
        <f t="shared" si="12"/>
        <v>30</v>
      </c>
      <c r="I25" s="106">
        <v>15</v>
      </c>
      <c r="J25" s="106">
        <v>15</v>
      </c>
      <c r="K25" s="106"/>
      <c r="L25" s="75"/>
      <c r="M25" s="75"/>
      <c r="N25" s="75"/>
      <c r="O25" s="56">
        <f t="shared" si="13"/>
        <v>0</v>
      </c>
      <c r="P25" s="37">
        <f t="shared" si="13"/>
        <v>30</v>
      </c>
      <c r="Q25" s="78"/>
      <c r="R25" s="79"/>
      <c r="S25" s="79"/>
      <c r="T25" s="80"/>
      <c r="U25" s="81"/>
      <c r="V25" s="79"/>
      <c r="W25" s="79"/>
      <c r="X25" s="80"/>
      <c r="Y25" s="82">
        <v>15</v>
      </c>
      <c r="Z25" s="83">
        <v>30</v>
      </c>
      <c r="AA25" s="79">
        <v>0</v>
      </c>
      <c r="AB25" s="80">
        <v>30</v>
      </c>
      <c r="AC25" s="82"/>
      <c r="AD25" s="179"/>
      <c r="AE25" s="180"/>
      <c r="AF25" s="181"/>
      <c r="AG25" s="78"/>
      <c r="AH25" s="79"/>
      <c r="AI25" s="79"/>
      <c r="AJ25" s="84"/>
      <c r="AK25" s="78"/>
      <c r="AL25" s="79"/>
      <c r="AM25" s="79"/>
      <c r="AN25" s="80"/>
      <c r="AO25" s="78"/>
      <c r="AP25" s="79"/>
      <c r="AQ25" s="79"/>
      <c r="AR25" s="84"/>
      <c r="AS25" s="78"/>
      <c r="AT25" s="79"/>
      <c r="AU25" s="79">
        <v>3</v>
      </c>
      <c r="AV25" s="79"/>
      <c r="AW25" s="79"/>
      <c r="AX25" s="79"/>
      <c r="AY25" s="80"/>
      <c r="AZ25" s="57">
        <f t="shared" si="15"/>
        <v>1.8</v>
      </c>
      <c r="BA25" s="79"/>
      <c r="BB25" s="79"/>
      <c r="BC25" s="80"/>
    </row>
    <row r="26" spans="1:55" s="6" customFormat="1" x14ac:dyDescent="0.25">
      <c r="A26" s="108" t="s">
        <v>20</v>
      </c>
      <c r="B26" s="39" t="s">
        <v>101</v>
      </c>
      <c r="C26" s="46" t="s">
        <v>72</v>
      </c>
      <c r="D26" s="46">
        <f t="shared" si="14"/>
        <v>5</v>
      </c>
      <c r="E26" s="122">
        <f t="shared" si="10"/>
        <v>125</v>
      </c>
      <c r="F26" s="91">
        <f t="shared" si="11"/>
        <v>60</v>
      </c>
      <c r="G26" s="56">
        <f t="shared" ref="G26:H28" si="16">SUM(Q26,U26,Y26,AC26,AG26,AK26,AO26)</f>
        <v>30</v>
      </c>
      <c r="H26" s="56">
        <f t="shared" si="16"/>
        <v>30</v>
      </c>
      <c r="I26" s="92"/>
      <c r="J26" s="92">
        <v>30</v>
      </c>
      <c r="K26" s="92"/>
      <c r="L26" s="55"/>
      <c r="M26" s="55"/>
      <c r="N26" s="55"/>
      <c r="O26" s="56">
        <f t="shared" ref="O26:P28" si="17">SUM(S26,W26,AA26,AE26,AI26,AM26,AQ26)</f>
        <v>0</v>
      </c>
      <c r="P26" s="37">
        <f t="shared" si="17"/>
        <v>65</v>
      </c>
      <c r="Q26" s="62">
        <v>30</v>
      </c>
      <c r="R26" s="63">
        <v>30</v>
      </c>
      <c r="S26" s="58">
        <v>0</v>
      </c>
      <c r="T26" s="59">
        <v>65</v>
      </c>
      <c r="U26" s="60"/>
      <c r="V26" s="58"/>
      <c r="W26" s="58"/>
      <c r="X26" s="59"/>
      <c r="Y26" s="57"/>
      <c r="Z26" s="58"/>
      <c r="AA26" s="58"/>
      <c r="AB26" s="59"/>
      <c r="AC26" s="57"/>
      <c r="AD26" s="58"/>
      <c r="AE26" s="58"/>
      <c r="AF26" s="59"/>
      <c r="AG26" s="57"/>
      <c r="AH26" s="58"/>
      <c r="AI26" s="58"/>
      <c r="AJ26" s="61"/>
      <c r="AK26" s="57"/>
      <c r="AL26" s="58"/>
      <c r="AM26" s="58"/>
      <c r="AN26" s="59"/>
      <c r="AO26" s="57"/>
      <c r="AP26" s="58"/>
      <c r="AQ26" s="58"/>
      <c r="AR26" s="61"/>
      <c r="AS26" s="57">
        <v>5</v>
      </c>
      <c r="AT26" s="58"/>
      <c r="AU26" s="58"/>
      <c r="AV26" s="58"/>
      <c r="AW26" s="58"/>
      <c r="AX26" s="58"/>
      <c r="AY26" s="59"/>
      <c r="AZ26" s="57">
        <f t="shared" si="15"/>
        <v>2.4</v>
      </c>
      <c r="BA26" s="58"/>
      <c r="BB26" s="58"/>
      <c r="BC26" s="59"/>
    </row>
    <row r="27" spans="1:55" s="6" customFormat="1" x14ac:dyDescent="0.25">
      <c r="A27" s="108" t="s">
        <v>21</v>
      </c>
      <c r="B27" s="39" t="s">
        <v>57</v>
      </c>
      <c r="C27" s="46" t="s">
        <v>137</v>
      </c>
      <c r="D27" s="46">
        <f t="shared" si="14"/>
        <v>2</v>
      </c>
      <c r="E27" s="122">
        <f t="shared" si="10"/>
        <v>50</v>
      </c>
      <c r="F27" s="91">
        <f t="shared" si="11"/>
        <v>30</v>
      </c>
      <c r="G27" s="56">
        <f t="shared" si="16"/>
        <v>15</v>
      </c>
      <c r="H27" s="56">
        <f t="shared" si="16"/>
        <v>15</v>
      </c>
      <c r="I27" s="92">
        <v>15</v>
      </c>
      <c r="J27" s="92"/>
      <c r="K27" s="92"/>
      <c r="L27" s="55"/>
      <c r="M27" s="55"/>
      <c r="N27" s="55"/>
      <c r="O27" s="56">
        <f t="shared" si="17"/>
        <v>0</v>
      </c>
      <c r="P27" s="37">
        <f t="shared" si="17"/>
        <v>20</v>
      </c>
      <c r="Q27" s="57"/>
      <c r="R27" s="58"/>
      <c r="S27" s="58"/>
      <c r="T27" s="59"/>
      <c r="U27" s="62">
        <v>15</v>
      </c>
      <c r="V27" s="63">
        <v>15</v>
      </c>
      <c r="W27" s="58"/>
      <c r="X27" s="59">
        <v>20</v>
      </c>
      <c r="Y27" s="62"/>
      <c r="Z27" s="63"/>
      <c r="AA27" s="58"/>
      <c r="AB27" s="59"/>
      <c r="AC27" s="57"/>
      <c r="AD27" s="58"/>
      <c r="AE27" s="58"/>
      <c r="AF27" s="59"/>
      <c r="AG27" s="57"/>
      <c r="AH27" s="58"/>
      <c r="AI27" s="58"/>
      <c r="AJ27" s="61"/>
      <c r="AK27" s="57"/>
      <c r="AL27" s="58"/>
      <c r="AM27" s="58"/>
      <c r="AN27" s="59"/>
      <c r="AO27" s="57"/>
      <c r="AP27" s="58"/>
      <c r="AQ27" s="58"/>
      <c r="AR27" s="61"/>
      <c r="AS27" s="57"/>
      <c r="AT27" s="58">
        <v>2</v>
      </c>
      <c r="AU27" s="58"/>
      <c r="AV27" s="58"/>
      <c r="AW27" s="58"/>
      <c r="AX27" s="58"/>
      <c r="AY27" s="59"/>
      <c r="AZ27" s="57">
        <f t="shared" si="15"/>
        <v>1.2</v>
      </c>
      <c r="BA27" s="58"/>
      <c r="BB27" s="58"/>
      <c r="BC27" s="59"/>
    </row>
    <row r="28" spans="1:55" s="6" customFormat="1" ht="35.4" thickBot="1" x14ac:dyDescent="0.3">
      <c r="A28" s="108" t="s">
        <v>22</v>
      </c>
      <c r="B28" s="156" t="s">
        <v>147</v>
      </c>
      <c r="C28" s="46" t="s">
        <v>156</v>
      </c>
      <c r="D28" s="46">
        <f t="shared" si="14"/>
        <v>3</v>
      </c>
      <c r="E28" s="132">
        <f t="shared" si="10"/>
        <v>75</v>
      </c>
      <c r="F28" s="97">
        <f t="shared" si="11"/>
        <v>45</v>
      </c>
      <c r="G28" s="65">
        <f t="shared" si="16"/>
        <v>15</v>
      </c>
      <c r="H28" s="65">
        <f t="shared" si="16"/>
        <v>30</v>
      </c>
      <c r="I28" s="64">
        <v>15</v>
      </c>
      <c r="J28" s="64">
        <v>15</v>
      </c>
      <c r="K28" s="64"/>
      <c r="L28" s="64"/>
      <c r="M28" s="64"/>
      <c r="N28" s="64"/>
      <c r="O28" s="65">
        <f t="shared" si="17"/>
        <v>0</v>
      </c>
      <c r="P28" s="66">
        <f>SUM(T28,X28,AB28,AF28,AJ28,AN28,AR28)</f>
        <v>30</v>
      </c>
      <c r="Q28" s="67"/>
      <c r="R28" s="68"/>
      <c r="S28" s="68"/>
      <c r="T28" s="69"/>
      <c r="U28" s="99"/>
      <c r="V28" s="73"/>
      <c r="W28" s="68"/>
      <c r="X28" s="69"/>
      <c r="Y28" s="72">
        <v>15</v>
      </c>
      <c r="Z28" s="73">
        <v>30</v>
      </c>
      <c r="AA28" s="68">
        <v>0</v>
      </c>
      <c r="AB28" s="71">
        <v>30</v>
      </c>
      <c r="AC28" s="67"/>
      <c r="AD28" s="68"/>
      <c r="AE28" s="68"/>
      <c r="AF28" s="69"/>
      <c r="AG28" s="72"/>
      <c r="AH28" s="73"/>
      <c r="AI28" s="68"/>
      <c r="AJ28" s="71"/>
      <c r="AK28" s="67"/>
      <c r="AL28" s="68"/>
      <c r="AM28" s="68"/>
      <c r="AN28" s="69"/>
      <c r="AO28" s="67"/>
      <c r="AP28" s="68"/>
      <c r="AQ28" s="68"/>
      <c r="AR28" s="71"/>
      <c r="AS28" s="67"/>
      <c r="AT28" s="68"/>
      <c r="AU28" s="68">
        <v>3</v>
      </c>
      <c r="AV28" s="68"/>
      <c r="AW28" s="68"/>
      <c r="AX28" s="68"/>
      <c r="AY28" s="69"/>
      <c r="AZ28" s="57">
        <f t="shared" si="15"/>
        <v>1.8</v>
      </c>
      <c r="BA28" s="68"/>
      <c r="BB28" s="68"/>
      <c r="BC28" s="69"/>
    </row>
    <row r="29" spans="1:55" s="10" customFormat="1" ht="45" thickBot="1" x14ac:dyDescent="0.3">
      <c r="A29" s="110" t="s">
        <v>19</v>
      </c>
      <c r="B29" s="111" t="s">
        <v>39</v>
      </c>
      <c r="C29" s="134"/>
      <c r="D29" s="193">
        <f>SUM(D30,D43)</f>
        <v>96</v>
      </c>
      <c r="E29" s="192">
        <f>SUM(E30,E43)</f>
        <v>2400</v>
      </c>
      <c r="F29" s="101">
        <f t="shared" ref="F29:P29" si="18">SUM(F30,F43)</f>
        <v>1280</v>
      </c>
      <c r="G29" s="101">
        <f t="shared" si="18"/>
        <v>315</v>
      </c>
      <c r="H29" s="101">
        <f t="shared" si="18"/>
        <v>940</v>
      </c>
      <c r="I29" s="101">
        <f t="shared" si="18"/>
        <v>60</v>
      </c>
      <c r="J29" s="101">
        <f t="shared" si="18"/>
        <v>225</v>
      </c>
      <c r="K29" s="101">
        <f t="shared" si="18"/>
        <v>490</v>
      </c>
      <c r="L29" s="101">
        <f t="shared" si="18"/>
        <v>90</v>
      </c>
      <c r="M29" s="101">
        <f t="shared" si="18"/>
        <v>75</v>
      </c>
      <c r="N29" s="101">
        <f t="shared" si="18"/>
        <v>0</v>
      </c>
      <c r="O29" s="101">
        <f t="shared" si="18"/>
        <v>25</v>
      </c>
      <c r="P29" s="102">
        <f t="shared" si="18"/>
        <v>1120</v>
      </c>
      <c r="Q29" s="112"/>
      <c r="R29" s="113"/>
      <c r="S29" s="113"/>
      <c r="T29" s="114"/>
      <c r="U29" s="112"/>
      <c r="V29" s="113"/>
      <c r="W29" s="113"/>
      <c r="X29" s="114"/>
      <c r="Y29" s="121"/>
      <c r="Z29" s="113"/>
      <c r="AA29" s="113"/>
      <c r="AB29" s="114"/>
      <c r="AC29" s="121"/>
      <c r="AD29" s="113"/>
      <c r="AE29" s="113"/>
      <c r="AF29" s="114"/>
      <c r="AG29" s="121"/>
      <c r="AH29" s="113"/>
      <c r="AI29" s="113"/>
      <c r="AJ29" s="120"/>
      <c r="AK29" s="121"/>
      <c r="AL29" s="113"/>
      <c r="AM29" s="113"/>
      <c r="AN29" s="114"/>
      <c r="AO29" s="121"/>
      <c r="AP29" s="113"/>
      <c r="AQ29" s="113"/>
      <c r="AR29" s="120"/>
      <c r="AS29" s="121"/>
      <c r="AT29" s="113"/>
      <c r="AU29" s="113"/>
      <c r="AV29" s="113"/>
      <c r="AW29" s="113"/>
      <c r="AX29" s="113"/>
      <c r="AY29" s="114"/>
      <c r="AZ29" s="121"/>
      <c r="BA29" s="113"/>
      <c r="BB29" s="113"/>
      <c r="BC29" s="114"/>
    </row>
    <row r="30" spans="1:55" s="10" customFormat="1" ht="45" thickBot="1" x14ac:dyDescent="0.3">
      <c r="A30" s="100" t="s">
        <v>58</v>
      </c>
      <c r="B30" s="41" t="s">
        <v>83</v>
      </c>
      <c r="C30" s="49"/>
      <c r="D30" s="49">
        <f>SUM(D31:D42)</f>
        <v>41</v>
      </c>
      <c r="E30" s="192">
        <f>SUM(E31:E42)</f>
        <v>1025</v>
      </c>
      <c r="F30" s="74">
        <f>SUM(F31:F42)</f>
        <v>450</v>
      </c>
      <c r="G30" s="74">
        <f t="shared" ref="G30:BC30" si="19">SUM(G31:G42)</f>
        <v>180</v>
      </c>
      <c r="H30" s="74">
        <f t="shared" si="19"/>
        <v>270</v>
      </c>
      <c r="I30" s="74">
        <f t="shared" si="19"/>
        <v>30</v>
      </c>
      <c r="J30" s="74">
        <f t="shared" si="19"/>
        <v>165</v>
      </c>
      <c r="K30" s="74">
        <f t="shared" si="19"/>
        <v>75</v>
      </c>
      <c r="L30" s="74">
        <f t="shared" si="19"/>
        <v>0</v>
      </c>
      <c r="M30" s="74">
        <f t="shared" si="19"/>
        <v>0</v>
      </c>
      <c r="N30" s="74">
        <f t="shared" si="19"/>
        <v>0</v>
      </c>
      <c r="O30" s="74">
        <f t="shared" si="19"/>
        <v>0</v>
      </c>
      <c r="P30" s="186">
        <f t="shared" si="19"/>
        <v>575</v>
      </c>
      <c r="Q30" s="192">
        <f t="shared" si="19"/>
        <v>15</v>
      </c>
      <c r="R30" s="74">
        <f t="shared" si="19"/>
        <v>15</v>
      </c>
      <c r="S30" s="74">
        <f t="shared" si="19"/>
        <v>0</v>
      </c>
      <c r="T30" s="186">
        <f t="shared" si="19"/>
        <v>70</v>
      </c>
      <c r="U30" s="192">
        <f t="shared" si="19"/>
        <v>60</v>
      </c>
      <c r="V30" s="74">
        <f t="shared" si="19"/>
        <v>60</v>
      </c>
      <c r="W30" s="74">
        <f t="shared" si="19"/>
        <v>0</v>
      </c>
      <c r="X30" s="186">
        <f t="shared" si="19"/>
        <v>105</v>
      </c>
      <c r="Y30" s="192">
        <f t="shared" si="19"/>
        <v>45</v>
      </c>
      <c r="Z30" s="74">
        <f t="shared" si="19"/>
        <v>60</v>
      </c>
      <c r="AA30" s="74">
        <f t="shared" si="19"/>
        <v>0</v>
      </c>
      <c r="AB30" s="186">
        <f t="shared" si="19"/>
        <v>145</v>
      </c>
      <c r="AC30" s="192">
        <f t="shared" si="19"/>
        <v>45</v>
      </c>
      <c r="AD30" s="74">
        <f t="shared" si="19"/>
        <v>45</v>
      </c>
      <c r="AE30" s="74">
        <f t="shared" si="19"/>
        <v>0</v>
      </c>
      <c r="AF30" s="186">
        <f t="shared" si="19"/>
        <v>85</v>
      </c>
      <c r="AG30" s="192">
        <f t="shared" si="19"/>
        <v>15</v>
      </c>
      <c r="AH30" s="74">
        <f t="shared" si="19"/>
        <v>45</v>
      </c>
      <c r="AI30" s="74">
        <f t="shared" si="19"/>
        <v>0</v>
      </c>
      <c r="AJ30" s="186">
        <f t="shared" si="19"/>
        <v>115</v>
      </c>
      <c r="AK30" s="192">
        <f t="shared" si="19"/>
        <v>0</v>
      </c>
      <c r="AL30" s="74">
        <f t="shared" si="19"/>
        <v>30</v>
      </c>
      <c r="AM30" s="74">
        <f t="shared" si="19"/>
        <v>0</v>
      </c>
      <c r="AN30" s="186">
        <f t="shared" si="19"/>
        <v>45</v>
      </c>
      <c r="AO30" s="192">
        <f t="shared" si="19"/>
        <v>0</v>
      </c>
      <c r="AP30" s="74">
        <f t="shared" si="19"/>
        <v>15</v>
      </c>
      <c r="AQ30" s="74">
        <f t="shared" si="19"/>
        <v>0</v>
      </c>
      <c r="AR30" s="186">
        <f t="shared" si="19"/>
        <v>10</v>
      </c>
      <c r="AS30" s="192">
        <f t="shared" si="19"/>
        <v>4</v>
      </c>
      <c r="AT30" s="74">
        <f t="shared" si="19"/>
        <v>9</v>
      </c>
      <c r="AU30" s="74">
        <f t="shared" si="19"/>
        <v>10</v>
      </c>
      <c r="AV30" s="74">
        <f t="shared" si="19"/>
        <v>7</v>
      </c>
      <c r="AW30" s="74">
        <f t="shared" si="19"/>
        <v>7</v>
      </c>
      <c r="AX30" s="74">
        <f t="shared" si="19"/>
        <v>3</v>
      </c>
      <c r="AY30" s="186">
        <f t="shared" si="19"/>
        <v>1</v>
      </c>
      <c r="AZ30" s="192">
        <f t="shared" si="19"/>
        <v>18</v>
      </c>
      <c r="BA30" s="74">
        <f t="shared" si="19"/>
        <v>41</v>
      </c>
      <c r="BB30" s="74">
        <f t="shared" si="19"/>
        <v>0</v>
      </c>
      <c r="BC30" s="186">
        <f t="shared" si="19"/>
        <v>0</v>
      </c>
    </row>
    <row r="31" spans="1:55" s="30" customFormat="1" x14ac:dyDescent="0.25">
      <c r="A31" s="103" t="s">
        <v>10</v>
      </c>
      <c r="B31" s="39" t="s">
        <v>107</v>
      </c>
      <c r="C31" s="46" t="s">
        <v>88</v>
      </c>
      <c r="D31" s="46">
        <f>SUM(AS31:AY31)</f>
        <v>5</v>
      </c>
      <c r="E31" s="122">
        <f t="shared" ref="E31:E42" si="20">SUM(F31,P31)</f>
        <v>125</v>
      </c>
      <c r="F31" s="91">
        <f t="shared" ref="F31:F42" si="21">SUM(G31:H31,O31)</f>
        <v>60</v>
      </c>
      <c r="G31" s="56">
        <f>SUM(Q31,U31,Y31,AC31,AG31,AK31,AO31)</f>
        <v>30</v>
      </c>
      <c r="H31" s="56">
        <f>SUM(R31,V31,Z31,AD31,AH31,AL31,AP31)</f>
        <v>30</v>
      </c>
      <c r="I31" s="55">
        <v>15</v>
      </c>
      <c r="J31" s="55">
        <v>15</v>
      </c>
      <c r="K31" s="55"/>
      <c r="L31" s="55"/>
      <c r="M31" s="55"/>
      <c r="N31" s="55"/>
      <c r="O31" s="56">
        <f>SUM(S31,W31,AA31,AE31,AI31,AM31,AQ31)</f>
        <v>0</v>
      </c>
      <c r="P31" s="37">
        <f>SUM(T31,X31,AB31,AF31,AJ31,AN31,AR31)</f>
        <v>65</v>
      </c>
      <c r="Q31" s="57"/>
      <c r="R31" s="58"/>
      <c r="S31" s="58"/>
      <c r="T31" s="59"/>
      <c r="U31" s="178"/>
      <c r="V31" s="175"/>
      <c r="W31" s="176"/>
      <c r="X31" s="177"/>
      <c r="Y31" s="95">
        <v>15</v>
      </c>
      <c r="Z31" s="63">
        <v>15</v>
      </c>
      <c r="AA31" s="58">
        <v>0</v>
      </c>
      <c r="AB31" s="59">
        <v>20</v>
      </c>
      <c r="AC31" s="62">
        <v>15</v>
      </c>
      <c r="AD31" s="63">
        <v>15</v>
      </c>
      <c r="AE31" s="58">
        <v>0</v>
      </c>
      <c r="AF31" s="59">
        <v>45</v>
      </c>
      <c r="AG31" s="57"/>
      <c r="AH31" s="58"/>
      <c r="AI31" s="58"/>
      <c r="AJ31" s="61"/>
      <c r="AK31" s="57"/>
      <c r="AL31" s="58"/>
      <c r="AM31" s="58"/>
      <c r="AN31" s="59"/>
      <c r="AO31" s="57"/>
      <c r="AP31" s="58"/>
      <c r="AQ31" s="58"/>
      <c r="AR31" s="61"/>
      <c r="AS31" s="57"/>
      <c r="AT31" s="58"/>
      <c r="AU31" s="58">
        <v>2</v>
      </c>
      <c r="AV31" s="58">
        <v>3</v>
      </c>
      <c r="AW31" s="58"/>
      <c r="AX31" s="58"/>
      <c r="AY31" s="59"/>
      <c r="AZ31" s="57">
        <f>F31/25</f>
        <v>2.4</v>
      </c>
      <c r="BA31" s="58">
        <f>SUM(AS31:AY31)</f>
        <v>5</v>
      </c>
      <c r="BB31" s="58"/>
      <c r="BC31" s="59"/>
    </row>
    <row r="32" spans="1:55" s="30" customFormat="1" x14ac:dyDescent="0.25">
      <c r="A32" s="108" t="s">
        <v>9</v>
      </c>
      <c r="B32" s="39" t="s">
        <v>80</v>
      </c>
      <c r="C32" s="46" t="s">
        <v>71</v>
      </c>
      <c r="D32" s="46">
        <f t="shared" ref="D32:D38" si="22">SUM(AS32:AY32)</f>
        <v>6</v>
      </c>
      <c r="E32" s="122">
        <f t="shared" si="20"/>
        <v>150</v>
      </c>
      <c r="F32" s="91">
        <f t="shared" si="21"/>
        <v>60</v>
      </c>
      <c r="G32" s="56">
        <f t="shared" ref="G32:G42" si="23">SUM(Q32,U32,Y32,AC32,AG32,AK32,AO32)</f>
        <v>30</v>
      </c>
      <c r="H32" s="56">
        <f t="shared" ref="H32:H42" si="24">SUM(R32,V32,Z32,AD32,AH32,AL32,AP32)</f>
        <v>30</v>
      </c>
      <c r="I32" s="55"/>
      <c r="J32" s="92">
        <v>30</v>
      </c>
      <c r="K32" s="55"/>
      <c r="L32" s="55"/>
      <c r="M32" s="55"/>
      <c r="N32" s="55"/>
      <c r="O32" s="56">
        <f t="shared" ref="O32:O42" si="25">SUM(S32,W32,AA32,AE32,AI32,AM32,AQ32)</f>
        <v>0</v>
      </c>
      <c r="P32" s="37">
        <f>SUM(T32,X32,AB32,AF32,AJ32,AN32,AR32)</f>
        <v>90</v>
      </c>
      <c r="Q32" s="62">
        <v>15</v>
      </c>
      <c r="R32" s="63">
        <v>15</v>
      </c>
      <c r="S32" s="58">
        <v>0</v>
      </c>
      <c r="T32" s="59">
        <v>70</v>
      </c>
      <c r="U32" s="95">
        <v>15</v>
      </c>
      <c r="V32" s="63">
        <v>15</v>
      </c>
      <c r="W32" s="58">
        <v>0</v>
      </c>
      <c r="X32" s="59">
        <v>20</v>
      </c>
      <c r="Y32" s="57"/>
      <c r="Z32" s="58"/>
      <c r="AA32" s="58"/>
      <c r="AB32" s="59"/>
      <c r="AC32" s="57"/>
      <c r="AD32" s="58"/>
      <c r="AE32" s="58"/>
      <c r="AF32" s="59"/>
      <c r="AG32" s="57"/>
      <c r="AH32" s="58"/>
      <c r="AI32" s="58"/>
      <c r="AJ32" s="61"/>
      <c r="AK32" s="57"/>
      <c r="AL32" s="58"/>
      <c r="AM32" s="58"/>
      <c r="AN32" s="59"/>
      <c r="AO32" s="57"/>
      <c r="AP32" s="58"/>
      <c r="AQ32" s="58"/>
      <c r="AR32" s="61"/>
      <c r="AS32" s="57">
        <v>4</v>
      </c>
      <c r="AT32" s="58">
        <v>2</v>
      </c>
      <c r="AU32" s="58"/>
      <c r="AV32" s="58"/>
      <c r="AW32" s="58"/>
      <c r="AX32" s="58"/>
      <c r="AY32" s="59"/>
      <c r="AZ32" s="57">
        <f>F32/25</f>
        <v>2.4</v>
      </c>
      <c r="BA32" s="58">
        <f t="shared" ref="BA32:BA42" si="26">SUM(AS32:AY32)</f>
        <v>6</v>
      </c>
      <c r="BB32" s="58"/>
      <c r="BC32" s="59"/>
    </row>
    <row r="33" spans="1:55" s="6" customFormat="1" x14ac:dyDescent="0.25">
      <c r="A33" s="108" t="s">
        <v>8</v>
      </c>
      <c r="B33" s="156" t="s">
        <v>63</v>
      </c>
      <c r="C33" s="48" t="s">
        <v>73</v>
      </c>
      <c r="D33" s="48">
        <f t="shared" si="22"/>
        <v>2</v>
      </c>
      <c r="E33" s="132">
        <f t="shared" si="20"/>
        <v>50</v>
      </c>
      <c r="F33" s="97">
        <f t="shared" si="21"/>
        <v>30</v>
      </c>
      <c r="G33" s="65">
        <f t="shared" si="23"/>
        <v>15</v>
      </c>
      <c r="H33" s="65">
        <f t="shared" si="24"/>
        <v>15</v>
      </c>
      <c r="I33" s="64">
        <v>0</v>
      </c>
      <c r="J33" s="98">
        <v>15</v>
      </c>
      <c r="K33" s="64"/>
      <c r="L33" s="64"/>
      <c r="M33" s="64"/>
      <c r="N33" s="64"/>
      <c r="O33" s="65">
        <f t="shared" si="25"/>
        <v>0</v>
      </c>
      <c r="P33" s="66">
        <f t="shared" ref="P33:P42" si="27">SUM(T33,X33,AB33,AF33,AJ33,AN33,AR33)</f>
        <v>20</v>
      </c>
      <c r="Q33" s="67"/>
      <c r="R33" s="68"/>
      <c r="S33" s="68"/>
      <c r="T33" s="69"/>
      <c r="U33" s="70"/>
      <c r="V33" s="68"/>
      <c r="W33" s="68"/>
      <c r="X33" s="69"/>
      <c r="Y33" s="67"/>
      <c r="Z33" s="68"/>
      <c r="AA33" s="68"/>
      <c r="AB33" s="69"/>
      <c r="AC33" s="72">
        <v>15</v>
      </c>
      <c r="AD33" s="73">
        <v>15</v>
      </c>
      <c r="AE33" s="68">
        <v>0</v>
      </c>
      <c r="AF33" s="69">
        <v>20</v>
      </c>
      <c r="AG33" s="67"/>
      <c r="AH33" s="68"/>
      <c r="AI33" s="68"/>
      <c r="AJ33" s="71"/>
      <c r="AK33" s="67"/>
      <c r="AL33" s="68"/>
      <c r="AM33" s="68"/>
      <c r="AN33" s="69"/>
      <c r="AO33" s="67"/>
      <c r="AP33" s="68"/>
      <c r="AQ33" s="68"/>
      <c r="AR33" s="71"/>
      <c r="AS33" s="67"/>
      <c r="AT33" s="68"/>
      <c r="AU33" s="68"/>
      <c r="AV33" s="68">
        <v>2</v>
      </c>
      <c r="AW33" s="68"/>
      <c r="AX33" s="68"/>
      <c r="AY33" s="69"/>
      <c r="AZ33" s="57">
        <f t="shared" ref="AZ33:AZ42" si="28">F33/25</f>
        <v>1.2</v>
      </c>
      <c r="BA33" s="58">
        <f t="shared" si="26"/>
        <v>2</v>
      </c>
      <c r="BB33" s="68"/>
      <c r="BC33" s="69"/>
    </row>
    <row r="34" spans="1:55" s="6" customFormat="1" x14ac:dyDescent="0.25">
      <c r="A34" s="103" t="s">
        <v>7</v>
      </c>
      <c r="B34" s="39" t="s">
        <v>157</v>
      </c>
      <c r="C34" s="46" t="s">
        <v>136</v>
      </c>
      <c r="D34" s="46">
        <f t="shared" si="22"/>
        <v>3</v>
      </c>
      <c r="E34" s="122">
        <f t="shared" si="20"/>
        <v>75</v>
      </c>
      <c r="F34" s="91">
        <f t="shared" si="21"/>
        <v>30</v>
      </c>
      <c r="G34" s="56">
        <f t="shared" si="23"/>
        <v>15</v>
      </c>
      <c r="H34" s="56">
        <f t="shared" si="24"/>
        <v>15</v>
      </c>
      <c r="I34" s="55"/>
      <c r="J34" s="92">
        <v>15</v>
      </c>
      <c r="K34" s="55"/>
      <c r="L34" s="55"/>
      <c r="M34" s="55"/>
      <c r="N34" s="55"/>
      <c r="O34" s="56">
        <f t="shared" si="25"/>
        <v>0</v>
      </c>
      <c r="P34" s="37">
        <f t="shared" si="27"/>
        <v>45</v>
      </c>
      <c r="Q34" s="57"/>
      <c r="R34" s="58"/>
      <c r="S34" s="58"/>
      <c r="T34" s="59"/>
      <c r="U34" s="60"/>
      <c r="V34" s="58"/>
      <c r="W34" s="58"/>
      <c r="X34" s="59"/>
      <c r="Y34" s="62">
        <v>15</v>
      </c>
      <c r="Z34" s="63">
        <v>15</v>
      </c>
      <c r="AA34" s="58">
        <v>0</v>
      </c>
      <c r="AB34" s="59">
        <v>45</v>
      </c>
      <c r="AC34" s="57"/>
      <c r="AD34" s="58"/>
      <c r="AE34" s="58"/>
      <c r="AF34" s="59"/>
      <c r="AG34" s="57"/>
      <c r="AH34" s="58"/>
      <c r="AI34" s="58"/>
      <c r="AJ34" s="61"/>
      <c r="AK34" s="57"/>
      <c r="AL34" s="58"/>
      <c r="AM34" s="58"/>
      <c r="AN34" s="59"/>
      <c r="AO34" s="57"/>
      <c r="AP34" s="58"/>
      <c r="AQ34" s="58"/>
      <c r="AR34" s="61"/>
      <c r="AS34" s="57"/>
      <c r="AT34" s="58"/>
      <c r="AU34" s="58">
        <v>3</v>
      </c>
      <c r="AV34" s="58"/>
      <c r="AW34" s="58"/>
      <c r="AX34" s="58"/>
      <c r="AY34" s="59"/>
      <c r="AZ34" s="57">
        <f t="shared" si="28"/>
        <v>1.2</v>
      </c>
      <c r="BA34" s="58">
        <f t="shared" si="26"/>
        <v>3</v>
      </c>
      <c r="BB34" s="58"/>
      <c r="BC34" s="59"/>
    </row>
    <row r="35" spans="1:55" s="6" customFormat="1" x14ac:dyDescent="0.25">
      <c r="A35" s="108" t="s">
        <v>6</v>
      </c>
      <c r="B35" s="39" t="s">
        <v>100</v>
      </c>
      <c r="C35" s="46" t="s">
        <v>144</v>
      </c>
      <c r="D35" s="46">
        <f t="shared" si="22"/>
        <v>4</v>
      </c>
      <c r="E35" s="122">
        <f t="shared" si="20"/>
        <v>100</v>
      </c>
      <c r="F35" s="91">
        <f t="shared" si="21"/>
        <v>30</v>
      </c>
      <c r="G35" s="56">
        <f t="shared" si="23"/>
        <v>0</v>
      </c>
      <c r="H35" s="56">
        <f t="shared" si="24"/>
        <v>30</v>
      </c>
      <c r="I35" s="55"/>
      <c r="J35" s="92"/>
      <c r="K35" s="55">
        <v>30</v>
      </c>
      <c r="L35" s="55"/>
      <c r="M35" s="55"/>
      <c r="N35" s="55"/>
      <c r="O35" s="56">
        <f t="shared" si="25"/>
        <v>0</v>
      </c>
      <c r="P35" s="37">
        <f t="shared" si="27"/>
        <v>70</v>
      </c>
      <c r="Q35" s="57"/>
      <c r="R35" s="58"/>
      <c r="S35" s="58"/>
      <c r="T35" s="59"/>
      <c r="U35" s="95"/>
      <c r="V35" s="58"/>
      <c r="W35" s="58"/>
      <c r="X35" s="59"/>
      <c r="Y35" s="57"/>
      <c r="Z35" s="58"/>
      <c r="AA35" s="58"/>
      <c r="AB35" s="59"/>
      <c r="AC35" s="57"/>
      <c r="AD35" s="58"/>
      <c r="AE35" s="58"/>
      <c r="AF35" s="59"/>
      <c r="AG35" s="57"/>
      <c r="AH35" s="63">
        <v>15</v>
      </c>
      <c r="AI35" s="58">
        <v>0</v>
      </c>
      <c r="AJ35" s="61">
        <v>35</v>
      </c>
      <c r="AK35" s="57"/>
      <c r="AL35" s="63">
        <v>15</v>
      </c>
      <c r="AM35" s="58">
        <v>0</v>
      </c>
      <c r="AN35" s="59">
        <v>35</v>
      </c>
      <c r="AO35" s="57"/>
      <c r="AP35" s="58"/>
      <c r="AQ35" s="58"/>
      <c r="AR35" s="61"/>
      <c r="AS35" s="57"/>
      <c r="AT35" s="58"/>
      <c r="AU35" s="58"/>
      <c r="AV35" s="58"/>
      <c r="AW35" s="58">
        <v>2</v>
      </c>
      <c r="AX35" s="58">
        <v>2</v>
      </c>
      <c r="AY35" s="59"/>
      <c r="AZ35" s="57">
        <f t="shared" si="28"/>
        <v>1.2</v>
      </c>
      <c r="BA35" s="58">
        <f t="shared" si="26"/>
        <v>4</v>
      </c>
      <c r="BB35" s="58"/>
      <c r="BC35" s="59"/>
    </row>
    <row r="36" spans="1:55" s="6" customFormat="1" x14ac:dyDescent="0.25">
      <c r="A36" s="108" t="s">
        <v>5</v>
      </c>
      <c r="B36" s="39" t="s">
        <v>110</v>
      </c>
      <c r="C36" s="46" t="s">
        <v>73</v>
      </c>
      <c r="D36" s="46">
        <f t="shared" si="22"/>
        <v>2</v>
      </c>
      <c r="E36" s="122">
        <f t="shared" si="20"/>
        <v>50</v>
      </c>
      <c r="F36" s="91">
        <f t="shared" si="21"/>
        <v>30</v>
      </c>
      <c r="G36" s="56">
        <f t="shared" si="23"/>
        <v>15</v>
      </c>
      <c r="H36" s="56">
        <f t="shared" si="24"/>
        <v>15</v>
      </c>
      <c r="I36" s="55"/>
      <c r="J36" s="92">
        <v>15</v>
      </c>
      <c r="K36" s="55"/>
      <c r="L36" s="55"/>
      <c r="M36" s="55"/>
      <c r="N36" s="55"/>
      <c r="O36" s="56">
        <f t="shared" si="25"/>
        <v>0</v>
      </c>
      <c r="P36" s="37">
        <f t="shared" si="27"/>
        <v>20</v>
      </c>
      <c r="Q36" s="57"/>
      <c r="R36" s="58"/>
      <c r="S36" s="58"/>
      <c r="T36" s="59"/>
      <c r="U36" s="60"/>
      <c r="V36" s="58"/>
      <c r="W36" s="58"/>
      <c r="X36" s="59"/>
      <c r="Y36" s="57"/>
      <c r="Z36" s="58"/>
      <c r="AA36" s="58"/>
      <c r="AB36" s="59"/>
      <c r="AC36" s="62">
        <v>15</v>
      </c>
      <c r="AD36" s="63">
        <v>15</v>
      </c>
      <c r="AE36" s="58">
        <v>0</v>
      </c>
      <c r="AF36" s="59">
        <v>20</v>
      </c>
      <c r="AG36" s="62"/>
      <c r="AH36" s="63"/>
      <c r="AI36" s="58"/>
      <c r="AJ36" s="59"/>
      <c r="AK36" s="57"/>
      <c r="AL36" s="58"/>
      <c r="AM36" s="58"/>
      <c r="AN36" s="59"/>
      <c r="AO36" s="57"/>
      <c r="AP36" s="58"/>
      <c r="AQ36" s="58"/>
      <c r="AR36" s="61"/>
      <c r="AS36" s="57"/>
      <c r="AT36" s="58"/>
      <c r="AU36" s="58"/>
      <c r="AV36" s="58">
        <v>2</v>
      </c>
      <c r="AW36" s="58"/>
      <c r="AX36" s="58"/>
      <c r="AY36" s="59"/>
      <c r="AZ36" s="57">
        <f t="shared" si="28"/>
        <v>1.2</v>
      </c>
      <c r="BA36" s="58">
        <f t="shared" si="26"/>
        <v>2</v>
      </c>
      <c r="BB36" s="58"/>
      <c r="BC36" s="59"/>
    </row>
    <row r="37" spans="1:55" s="6" customFormat="1" x14ac:dyDescent="0.25">
      <c r="A37" s="103" t="s">
        <v>20</v>
      </c>
      <c r="B37" s="39" t="s">
        <v>109</v>
      </c>
      <c r="C37" s="46" t="s">
        <v>98</v>
      </c>
      <c r="D37" s="46">
        <f t="shared" si="22"/>
        <v>5</v>
      </c>
      <c r="E37" s="122">
        <f t="shared" si="20"/>
        <v>125</v>
      </c>
      <c r="F37" s="91">
        <f t="shared" si="21"/>
        <v>60</v>
      </c>
      <c r="G37" s="56">
        <f t="shared" si="23"/>
        <v>30</v>
      </c>
      <c r="H37" s="56">
        <f t="shared" si="24"/>
        <v>30</v>
      </c>
      <c r="I37" s="55"/>
      <c r="J37" s="92">
        <v>30</v>
      </c>
      <c r="K37" s="55"/>
      <c r="L37" s="55"/>
      <c r="M37" s="55"/>
      <c r="N37" s="55"/>
      <c r="O37" s="56">
        <f t="shared" si="25"/>
        <v>0</v>
      </c>
      <c r="P37" s="37">
        <f t="shared" si="27"/>
        <v>65</v>
      </c>
      <c r="Q37" s="62"/>
      <c r="R37" s="63"/>
      <c r="S37" s="58"/>
      <c r="T37" s="59"/>
      <c r="U37" s="95">
        <v>15</v>
      </c>
      <c r="V37" s="63">
        <v>15</v>
      </c>
      <c r="W37" s="58">
        <v>0</v>
      </c>
      <c r="X37" s="59">
        <v>20</v>
      </c>
      <c r="Y37" s="62">
        <v>15</v>
      </c>
      <c r="Z37" s="63">
        <v>15</v>
      </c>
      <c r="AA37" s="58">
        <v>0</v>
      </c>
      <c r="AB37" s="59">
        <v>45</v>
      </c>
      <c r="AC37" s="57"/>
      <c r="AD37" s="58"/>
      <c r="AE37" s="58"/>
      <c r="AF37" s="59"/>
      <c r="AG37" s="57"/>
      <c r="AH37" s="58"/>
      <c r="AI37" s="58"/>
      <c r="AJ37" s="61"/>
      <c r="AK37" s="57"/>
      <c r="AL37" s="58"/>
      <c r="AM37" s="58"/>
      <c r="AN37" s="59"/>
      <c r="AO37" s="57"/>
      <c r="AP37" s="58"/>
      <c r="AQ37" s="58"/>
      <c r="AR37" s="61"/>
      <c r="AS37" s="57"/>
      <c r="AT37" s="58">
        <v>2</v>
      </c>
      <c r="AU37" s="58">
        <v>3</v>
      </c>
      <c r="AV37" s="58"/>
      <c r="AW37" s="58"/>
      <c r="AX37" s="58"/>
      <c r="AY37" s="59"/>
      <c r="AZ37" s="57">
        <f t="shared" si="28"/>
        <v>2.4</v>
      </c>
      <c r="BA37" s="58">
        <f t="shared" si="26"/>
        <v>5</v>
      </c>
      <c r="BB37" s="58"/>
      <c r="BC37" s="59"/>
    </row>
    <row r="38" spans="1:55" s="6" customFormat="1" x14ac:dyDescent="0.25">
      <c r="A38" s="108" t="s">
        <v>21</v>
      </c>
      <c r="B38" s="39" t="s">
        <v>108</v>
      </c>
      <c r="C38" s="46" t="s">
        <v>139</v>
      </c>
      <c r="D38" s="46">
        <f t="shared" si="22"/>
        <v>3</v>
      </c>
      <c r="E38" s="122">
        <f t="shared" si="20"/>
        <v>75</v>
      </c>
      <c r="F38" s="91">
        <f t="shared" si="21"/>
        <v>30</v>
      </c>
      <c r="G38" s="56">
        <f t="shared" si="23"/>
        <v>15</v>
      </c>
      <c r="H38" s="56">
        <f t="shared" si="24"/>
        <v>15</v>
      </c>
      <c r="I38" s="55"/>
      <c r="J38" s="92">
        <v>15</v>
      </c>
      <c r="K38" s="55"/>
      <c r="L38" s="55"/>
      <c r="M38" s="55"/>
      <c r="N38" s="55"/>
      <c r="O38" s="56">
        <f t="shared" si="25"/>
        <v>0</v>
      </c>
      <c r="P38" s="37">
        <f t="shared" si="27"/>
        <v>45</v>
      </c>
      <c r="Q38" s="57"/>
      <c r="R38" s="58"/>
      <c r="S38" s="58"/>
      <c r="T38" s="59"/>
      <c r="U38" s="60"/>
      <c r="V38" s="58"/>
      <c r="W38" s="58"/>
      <c r="X38" s="59"/>
      <c r="Y38" s="57"/>
      <c r="Z38" s="58"/>
      <c r="AA38" s="58"/>
      <c r="AB38" s="59"/>
      <c r="AC38" s="57"/>
      <c r="AD38" s="58"/>
      <c r="AE38" s="58"/>
      <c r="AF38" s="59"/>
      <c r="AG38" s="62">
        <v>15</v>
      </c>
      <c r="AH38" s="63">
        <v>15</v>
      </c>
      <c r="AI38" s="58">
        <v>0</v>
      </c>
      <c r="AJ38" s="61">
        <v>45</v>
      </c>
      <c r="AK38" s="57"/>
      <c r="AL38" s="58"/>
      <c r="AM38" s="58"/>
      <c r="AN38" s="59"/>
      <c r="AO38" s="57"/>
      <c r="AP38" s="58"/>
      <c r="AQ38" s="58"/>
      <c r="AR38" s="61"/>
      <c r="AS38" s="57"/>
      <c r="AT38" s="58"/>
      <c r="AU38" s="58"/>
      <c r="AV38" s="58"/>
      <c r="AW38" s="58">
        <v>3</v>
      </c>
      <c r="AX38" s="58"/>
      <c r="AY38" s="59"/>
      <c r="AZ38" s="57">
        <f t="shared" si="28"/>
        <v>1.2</v>
      </c>
      <c r="BA38" s="58">
        <f t="shared" si="26"/>
        <v>3</v>
      </c>
      <c r="BB38" s="58"/>
      <c r="BC38" s="59"/>
    </row>
    <row r="39" spans="1:55" s="6" customFormat="1" ht="36.75" customHeight="1" x14ac:dyDescent="0.25">
      <c r="A39" s="108" t="s">
        <v>22</v>
      </c>
      <c r="B39" s="149" t="s">
        <v>119</v>
      </c>
      <c r="C39" s="46" t="s">
        <v>87</v>
      </c>
      <c r="D39" s="46">
        <f>SUM(AS39:AY39)</f>
        <v>4</v>
      </c>
      <c r="E39" s="122">
        <f t="shared" si="20"/>
        <v>100</v>
      </c>
      <c r="F39" s="91">
        <f t="shared" si="21"/>
        <v>30</v>
      </c>
      <c r="G39" s="56">
        <f t="shared" si="23"/>
        <v>15</v>
      </c>
      <c r="H39" s="56">
        <f t="shared" si="24"/>
        <v>15</v>
      </c>
      <c r="I39" s="55"/>
      <c r="J39" s="92">
        <v>15</v>
      </c>
      <c r="K39" s="55"/>
      <c r="L39" s="55"/>
      <c r="M39" s="55"/>
      <c r="N39" s="55"/>
      <c r="O39" s="56">
        <f t="shared" si="25"/>
        <v>0</v>
      </c>
      <c r="P39" s="37">
        <f t="shared" si="27"/>
        <v>70</v>
      </c>
      <c r="Q39" s="57"/>
      <c r="R39" s="58"/>
      <c r="S39" s="58"/>
      <c r="T39" s="59"/>
      <c r="U39" s="95">
        <v>15</v>
      </c>
      <c r="V39" s="58"/>
      <c r="W39" s="58">
        <v>0</v>
      </c>
      <c r="X39" s="59">
        <v>35</v>
      </c>
      <c r="Y39" s="62"/>
      <c r="Z39" s="63">
        <v>15</v>
      </c>
      <c r="AA39" s="58">
        <v>0</v>
      </c>
      <c r="AB39" s="59">
        <v>35</v>
      </c>
      <c r="AC39" s="57"/>
      <c r="AD39" s="58"/>
      <c r="AE39" s="58"/>
      <c r="AF39" s="59"/>
      <c r="AG39" s="57"/>
      <c r="AH39" s="58"/>
      <c r="AI39" s="58"/>
      <c r="AJ39" s="61"/>
      <c r="AK39" s="57"/>
      <c r="AL39" s="58"/>
      <c r="AM39" s="58"/>
      <c r="AN39" s="59"/>
      <c r="AO39" s="57"/>
      <c r="AP39" s="58"/>
      <c r="AQ39" s="58"/>
      <c r="AR39" s="61"/>
      <c r="AS39" s="57"/>
      <c r="AT39" s="58">
        <v>2</v>
      </c>
      <c r="AU39" s="58">
        <v>2</v>
      </c>
      <c r="AV39" s="58"/>
      <c r="AW39" s="58"/>
      <c r="AX39" s="58"/>
      <c r="AY39" s="59"/>
      <c r="AZ39" s="57">
        <f t="shared" si="28"/>
        <v>1.2</v>
      </c>
      <c r="BA39" s="58">
        <f t="shared" si="26"/>
        <v>4</v>
      </c>
      <c r="BB39" s="58"/>
      <c r="BC39" s="59"/>
    </row>
    <row r="40" spans="1:55" s="6" customFormat="1" x14ac:dyDescent="0.25">
      <c r="A40" s="103" t="s">
        <v>23</v>
      </c>
      <c r="B40" s="39" t="s">
        <v>61</v>
      </c>
      <c r="C40" s="46" t="s">
        <v>137</v>
      </c>
      <c r="D40" s="46">
        <f>SUM(AS40:AY40)</f>
        <v>3</v>
      </c>
      <c r="E40" s="122">
        <f t="shared" si="20"/>
        <v>75</v>
      </c>
      <c r="F40" s="91">
        <f t="shared" si="21"/>
        <v>45</v>
      </c>
      <c r="G40" s="56">
        <f t="shared" si="23"/>
        <v>15</v>
      </c>
      <c r="H40" s="56">
        <f t="shared" si="24"/>
        <v>30</v>
      </c>
      <c r="I40" s="55">
        <v>15</v>
      </c>
      <c r="J40" s="92">
        <v>15</v>
      </c>
      <c r="K40" s="55"/>
      <c r="L40" s="55"/>
      <c r="M40" s="55"/>
      <c r="N40" s="55"/>
      <c r="O40" s="56">
        <f t="shared" si="25"/>
        <v>0</v>
      </c>
      <c r="P40" s="37">
        <f t="shared" si="27"/>
        <v>30</v>
      </c>
      <c r="Q40" s="57"/>
      <c r="R40" s="58"/>
      <c r="S40" s="58"/>
      <c r="T40" s="59"/>
      <c r="U40" s="62">
        <v>15</v>
      </c>
      <c r="V40" s="63">
        <v>30</v>
      </c>
      <c r="W40" s="58">
        <v>0</v>
      </c>
      <c r="X40" s="59">
        <v>30</v>
      </c>
      <c r="Y40" s="57"/>
      <c r="Z40" s="58"/>
      <c r="AA40" s="58"/>
      <c r="AB40" s="59"/>
      <c r="AC40" s="62"/>
      <c r="AD40" s="63"/>
      <c r="AE40" s="58"/>
      <c r="AF40" s="59"/>
      <c r="AG40" s="57"/>
      <c r="AH40" s="58"/>
      <c r="AI40" s="58"/>
      <c r="AJ40" s="61"/>
      <c r="AK40" s="57"/>
      <c r="AL40" s="58"/>
      <c r="AM40" s="58"/>
      <c r="AN40" s="59"/>
      <c r="AO40" s="57"/>
      <c r="AP40" s="58"/>
      <c r="AQ40" s="58"/>
      <c r="AR40" s="61"/>
      <c r="AS40" s="57"/>
      <c r="AT40" s="58">
        <v>3</v>
      </c>
      <c r="AU40" s="58"/>
      <c r="AV40" s="58"/>
      <c r="AW40" s="58"/>
      <c r="AX40" s="58"/>
      <c r="AY40" s="59"/>
      <c r="AZ40" s="57">
        <f t="shared" si="28"/>
        <v>1.8</v>
      </c>
      <c r="BA40" s="58">
        <f t="shared" si="26"/>
        <v>3</v>
      </c>
      <c r="BB40" s="58"/>
      <c r="BC40" s="59"/>
    </row>
    <row r="41" spans="1:55" s="6" customFormat="1" x14ac:dyDescent="0.25">
      <c r="A41" s="108" t="s">
        <v>24</v>
      </c>
      <c r="B41" s="39" t="s">
        <v>94</v>
      </c>
      <c r="C41" s="46" t="s">
        <v>134</v>
      </c>
      <c r="D41" s="46">
        <f>SUM(AS41:AY41)</f>
        <v>1</v>
      </c>
      <c r="E41" s="122">
        <f t="shared" si="20"/>
        <v>25</v>
      </c>
      <c r="F41" s="91">
        <f t="shared" si="21"/>
        <v>15</v>
      </c>
      <c r="G41" s="56">
        <f t="shared" si="23"/>
        <v>0</v>
      </c>
      <c r="H41" s="56">
        <f t="shared" si="24"/>
        <v>15</v>
      </c>
      <c r="I41" s="55"/>
      <c r="J41" s="55"/>
      <c r="K41" s="55">
        <v>15</v>
      </c>
      <c r="L41" s="55"/>
      <c r="M41" s="55"/>
      <c r="N41" s="55"/>
      <c r="O41" s="56">
        <f t="shared" si="25"/>
        <v>0</v>
      </c>
      <c r="P41" s="37">
        <f t="shared" si="27"/>
        <v>10</v>
      </c>
      <c r="Q41" s="57"/>
      <c r="R41" s="58"/>
      <c r="S41" s="58"/>
      <c r="T41" s="59"/>
      <c r="U41" s="60"/>
      <c r="V41" s="58"/>
      <c r="W41" s="58"/>
      <c r="X41" s="59"/>
      <c r="Y41" s="57"/>
      <c r="Z41" s="58"/>
      <c r="AA41" s="58"/>
      <c r="AB41" s="59"/>
      <c r="AC41" s="57"/>
      <c r="AD41" s="58"/>
      <c r="AE41" s="58"/>
      <c r="AF41" s="59"/>
      <c r="AG41" s="57"/>
      <c r="AH41" s="58"/>
      <c r="AI41" s="58"/>
      <c r="AJ41" s="61"/>
      <c r="AK41" s="62"/>
      <c r="AL41" s="63"/>
      <c r="AM41" s="58"/>
      <c r="AN41" s="59"/>
      <c r="AO41" s="57"/>
      <c r="AP41" s="63">
        <v>15</v>
      </c>
      <c r="AQ41" s="58">
        <v>0</v>
      </c>
      <c r="AR41" s="61">
        <v>10</v>
      </c>
      <c r="AS41" s="57"/>
      <c r="AT41" s="58"/>
      <c r="AU41" s="58"/>
      <c r="AV41" s="58"/>
      <c r="AW41" s="58"/>
      <c r="AX41" s="58"/>
      <c r="AY41" s="59">
        <v>1</v>
      </c>
      <c r="AZ41" s="57">
        <f t="shared" si="28"/>
        <v>0.6</v>
      </c>
      <c r="BA41" s="58">
        <f t="shared" si="26"/>
        <v>1</v>
      </c>
      <c r="BB41" s="58"/>
      <c r="BC41" s="59"/>
    </row>
    <row r="42" spans="1:55" s="6" customFormat="1" ht="35.4" thickBot="1" x14ac:dyDescent="0.3">
      <c r="A42" s="103" t="s">
        <v>25</v>
      </c>
      <c r="B42" s="156" t="s">
        <v>105</v>
      </c>
      <c r="C42" s="48" t="s">
        <v>144</v>
      </c>
      <c r="D42" s="48">
        <f>SUM(AS42:AY42)</f>
        <v>3</v>
      </c>
      <c r="E42" s="132">
        <f t="shared" si="20"/>
        <v>75</v>
      </c>
      <c r="F42" s="97">
        <f t="shared" si="21"/>
        <v>30</v>
      </c>
      <c r="G42" s="65">
        <f t="shared" si="23"/>
        <v>0</v>
      </c>
      <c r="H42" s="65">
        <f t="shared" si="24"/>
        <v>30</v>
      </c>
      <c r="I42" s="64"/>
      <c r="J42" s="64"/>
      <c r="K42" s="64">
        <v>30</v>
      </c>
      <c r="L42" s="64"/>
      <c r="M42" s="64"/>
      <c r="N42" s="64"/>
      <c r="O42" s="56">
        <f t="shared" si="25"/>
        <v>0</v>
      </c>
      <c r="P42" s="37">
        <f t="shared" si="27"/>
        <v>45</v>
      </c>
      <c r="Q42" s="67"/>
      <c r="R42" s="68"/>
      <c r="S42" s="68"/>
      <c r="T42" s="69"/>
      <c r="U42" s="70"/>
      <c r="V42" s="68"/>
      <c r="W42" s="68"/>
      <c r="X42" s="69"/>
      <c r="Y42" s="67"/>
      <c r="Z42" s="68"/>
      <c r="AA42" s="68"/>
      <c r="AB42" s="69"/>
      <c r="AC42" s="72"/>
      <c r="AD42" s="68"/>
      <c r="AE42" s="68"/>
      <c r="AF42" s="69"/>
      <c r="AG42" s="72"/>
      <c r="AH42" s="73">
        <v>15</v>
      </c>
      <c r="AI42" s="71">
        <v>0</v>
      </c>
      <c r="AJ42" s="71">
        <v>35</v>
      </c>
      <c r="AK42" s="72"/>
      <c r="AL42" s="73">
        <v>15</v>
      </c>
      <c r="AM42" s="71">
        <v>0</v>
      </c>
      <c r="AN42" s="69">
        <v>10</v>
      </c>
      <c r="AO42" s="67"/>
      <c r="AP42" s="68"/>
      <c r="AQ42" s="68"/>
      <c r="AR42" s="71"/>
      <c r="AS42" s="67"/>
      <c r="AT42" s="68"/>
      <c r="AU42" s="68"/>
      <c r="AV42" s="68"/>
      <c r="AW42" s="68">
        <v>2</v>
      </c>
      <c r="AX42" s="68">
        <v>1</v>
      </c>
      <c r="AY42" s="69"/>
      <c r="AZ42" s="57">
        <f t="shared" si="28"/>
        <v>1.2</v>
      </c>
      <c r="BA42" s="58">
        <f t="shared" si="26"/>
        <v>3</v>
      </c>
      <c r="BB42" s="68"/>
      <c r="BC42" s="69"/>
    </row>
    <row r="43" spans="1:55" s="6" customFormat="1" ht="46.5" customHeight="1" thickBot="1" x14ac:dyDescent="0.3">
      <c r="A43" s="100" t="s">
        <v>59</v>
      </c>
      <c r="B43" s="115" t="s">
        <v>84</v>
      </c>
      <c r="C43" s="116"/>
      <c r="D43" s="142">
        <f>SUM(D44:D57)</f>
        <v>55</v>
      </c>
      <c r="E43" s="192">
        <f>SUM(E44:E57)</f>
        <v>1375</v>
      </c>
      <c r="F43" s="74">
        <f>SUM(F44:F57)</f>
        <v>830</v>
      </c>
      <c r="G43" s="74">
        <f t="shared" ref="G43:BC43" si="29">SUM(G44:G57)</f>
        <v>135</v>
      </c>
      <c r="H43" s="74">
        <f t="shared" si="29"/>
        <v>670</v>
      </c>
      <c r="I43" s="74">
        <f t="shared" si="29"/>
        <v>30</v>
      </c>
      <c r="J43" s="74">
        <f t="shared" si="29"/>
        <v>60</v>
      </c>
      <c r="K43" s="74">
        <f t="shared" si="29"/>
        <v>415</v>
      </c>
      <c r="L43" s="74">
        <f t="shared" si="29"/>
        <v>90</v>
      </c>
      <c r="M43" s="74">
        <f t="shared" si="29"/>
        <v>75</v>
      </c>
      <c r="N43" s="74">
        <f t="shared" si="29"/>
        <v>0</v>
      </c>
      <c r="O43" s="74">
        <f t="shared" si="29"/>
        <v>25</v>
      </c>
      <c r="P43" s="186">
        <f t="shared" si="29"/>
        <v>545</v>
      </c>
      <c r="Q43" s="192">
        <f t="shared" si="29"/>
        <v>0</v>
      </c>
      <c r="R43" s="74">
        <f t="shared" si="29"/>
        <v>0</v>
      </c>
      <c r="S43" s="74">
        <f t="shared" si="29"/>
        <v>0</v>
      </c>
      <c r="T43" s="186">
        <f t="shared" si="29"/>
        <v>0</v>
      </c>
      <c r="U43" s="192">
        <f t="shared" si="29"/>
        <v>0</v>
      </c>
      <c r="V43" s="74">
        <f t="shared" si="29"/>
        <v>240</v>
      </c>
      <c r="W43" s="74">
        <f t="shared" si="29"/>
        <v>0</v>
      </c>
      <c r="X43" s="186">
        <f t="shared" si="29"/>
        <v>0</v>
      </c>
      <c r="Y43" s="192">
        <f t="shared" si="29"/>
        <v>0</v>
      </c>
      <c r="Z43" s="74">
        <f t="shared" si="29"/>
        <v>160</v>
      </c>
      <c r="AA43" s="74">
        <f t="shared" si="29"/>
        <v>0</v>
      </c>
      <c r="AB43" s="186">
        <f t="shared" si="29"/>
        <v>0</v>
      </c>
      <c r="AC43" s="74">
        <f t="shared" si="29"/>
        <v>45</v>
      </c>
      <c r="AD43" s="74">
        <f t="shared" si="29"/>
        <v>60</v>
      </c>
      <c r="AE43" s="74">
        <f t="shared" si="29"/>
        <v>0</v>
      </c>
      <c r="AF43" s="191">
        <f t="shared" si="29"/>
        <v>70</v>
      </c>
      <c r="AG43" s="192">
        <f t="shared" si="29"/>
        <v>30</v>
      </c>
      <c r="AH43" s="74">
        <f t="shared" si="29"/>
        <v>105</v>
      </c>
      <c r="AI43" s="74">
        <f t="shared" si="29"/>
        <v>0</v>
      </c>
      <c r="AJ43" s="186">
        <f t="shared" si="29"/>
        <v>215</v>
      </c>
      <c r="AK43" s="192">
        <f t="shared" si="29"/>
        <v>60</v>
      </c>
      <c r="AL43" s="74">
        <f t="shared" si="29"/>
        <v>75</v>
      </c>
      <c r="AM43" s="74">
        <f t="shared" si="29"/>
        <v>10</v>
      </c>
      <c r="AN43" s="186">
        <f t="shared" si="29"/>
        <v>155</v>
      </c>
      <c r="AO43" s="192">
        <f t="shared" si="29"/>
        <v>0</v>
      </c>
      <c r="AP43" s="74">
        <f t="shared" si="29"/>
        <v>30</v>
      </c>
      <c r="AQ43" s="74">
        <f t="shared" si="29"/>
        <v>15</v>
      </c>
      <c r="AR43" s="186">
        <f t="shared" si="29"/>
        <v>105</v>
      </c>
      <c r="AS43" s="192">
        <f t="shared" si="29"/>
        <v>0</v>
      </c>
      <c r="AT43" s="74">
        <f t="shared" si="29"/>
        <v>10</v>
      </c>
      <c r="AU43" s="74">
        <f t="shared" si="29"/>
        <v>6</v>
      </c>
      <c r="AV43" s="74">
        <f t="shared" si="29"/>
        <v>7</v>
      </c>
      <c r="AW43" s="74">
        <f t="shared" si="29"/>
        <v>14</v>
      </c>
      <c r="AX43" s="74">
        <f t="shared" si="29"/>
        <v>12</v>
      </c>
      <c r="AY43" s="186">
        <f t="shared" si="29"/>
        <v>6</v>
      </c>
      <c r="AZ43" s="192">
        <f t="shared" si="29"/>
        <v>34.4</v>
      </c>
      <c r="BA43" s="74">
        <f t="shared" si="29"/>
        <v>55</v>
      </c>
      <c r="BB43" s="74">
        <f t="shared" si="29"/>
        <v>0</v>
      </c>
      <c r="BC43" s="186">
        <f t="shared" si="29"/>
        <v>12</v>
      </c>
    </row>
    <row r="44" spans="1:55" s="6" customFormat="1" x14ac:dyDescent="0.25">
      <c r="A44" s="103" t="s">
        <v>10</v>
      </c>
      <c r="B44" s="44" t="s">
        <v>102</v>
      </c>
      <c r="C44" s="50" t="s">
        <v>73</v>
      </c>
      <c r="D44" s="136">
        <f>SUM(AS44:AY44)</f>
        <v>2</v>
      </c>
      <c r="E44" s="129">
        <f t="shared" ref="E44:E56" si="30">SUM(F44,P44)</f>
        <v>50</v>
      </c>
      <c r="F44" s="105">
        <f t="shared" ref="F44:F55" si="31">SUM(G44:H44,O44)</f>
        <v>30</v>
      </c>
      <c r="G44" s="76">
        <f t="shared" ref="G44:G55" si="32">SUM(Q44,U44,Y44,AC44,AG44,AK44,AO44)</f>
        <v>15</v>
      </c>
      <c r="H44" s="76">
        <f t="shared" ref="H44:H55" si="33">SUM(R44,V44,Z44,AD44,AH44,AL44,AP44)</f>
        <v>15</v>
      </c>
      <c r="I44" s="75"/>
      <c r="J44" s="75"/>
      <c r="K44" s="75"/>
      <c r="L44" s="75">
        <v>15</v>
      </c>
      <c r="M44" s="75"/>
      <c r="N44" s="75"/>
      <c r="O44" s="76">
        <f t="shared" ref="O44:O55" si="34">SUM(S44,W44,AA44,AE44,AI44,AM44,AQ44)</f>
        <v>0</v>
      </c>
      <c r="P44" s="77">
        <f t="shared" ref="P44:P55" si="35">SUM(T44,X44,AB44,AF44,AJ44,AN44,AR44)</f>
        <v>20</v>
      </c>
      <c r="Q44" s="78"/>
      <c r="R44" s="79"/>
      <c r="S44" s="79"/>
      <c r="T44" s="80"/>
      <c r="U44" s="81"/>
      <c r="V44" s="79"/>
      <c r="W44" s="79"/>
      <c r="X44" s="80"/>
      <c r="Y44" s="78"/>
      <c r="Z44" s="79"/>
      <c r="AA44" s="79"/>
      <c r="AB44" s="80"/>
      <c r="AC44" s="82">
        <v>15</v>
      </c>
      <c r="AD44" s="83">
        <v>15</v>
      </c>
      <c r="AE44" s="79">
        <v>0</v>
      </c>
      <c r="AF44" s="80">
        <v>20</v>
      </c>
      <c r="AG44" s="78"/>
      <c r="AH44" s="79"/>
      <c r="AI44" s="79"/>
      <c r="AJ44" s="84"/>
      <c r="AK44" s="78"/>
      <c r="AL44" s="79"/>
      <c r="AM44" s="79"/>
      <c r="AN44" s="80"/>
      <c r="AO44" s="78"/>
      <c r="AP44" s="79"/>
      <c r="AQ44" s="79"/>
      <c r="AR44" s="84"/>
      <c r="AS44" s="78"/>
      <c r="AT44" s="79"/>
      <c r="AU44" s="79"/>
      <c r="AV44" s="79">
        <v>2</v>
      </c>
      <c r="AW44" s="79"/>
      <c r="AX44" s="79"/>
      <c r="AY44" s="80"/>
      <c r="AZ44" s="57">
        <f>SUM(F44)/25</f>
        <v>1.2</v>
      </c>
      <c r="BA44" s="79">
        <f>SUM(AS44:AY44)</f>
        <v>2</v>
      </c>
      <c r="BB44" s="79"/>
      <c r="BC44" s="80"/>
    </row>
    <row r="45" spans="1:55" s="6" customFormat="1" x14ac:dyDescent="0.25">
      <c r="A45" s="108" t="s">
        <v>9</v>
      </c>
      <c r="B45" s="39" t="s">
        <v>95</v>
      </c>
      <c r="C45" s="46" t="s">
        <v>139</v>
      </c>
      <c r="D45" s="46">
        <f t="shared" ref="D45:D53" si="36">SUM(AS45:AY45)</f>
        <v>2</v>
      </c>
      <c r="E45" s="122">
        <f t="shared" si="30"/>
        <v>50</v>
      </c>
      <c r="F45" s="91">
        <f t="shared" si="31"/>
        <v>15</v>
      </c>
      <c r="G45" s="56">
        <f t="shared" si="32"/>
        <v>0</v>
      </c>
      <c r="H45" s="56">
        <f t="shared" si="33"/>
        <v>15</v>
      </c>
      <c r="I45" s="55"/>
      <c r="J45" s="55"/>
      <c r="K45" s="55"/>
      <c r="L45" s="55">
        <v>15</v>
      </c>
      <c r="M45" s="55"/>
      <c r="N45" s="55"/>
      <c r="O45" s="56">
        <f t="shared" si="34"/>
        <v>0</v>
      </c>
      <c r="P45" s="37">
        <f t="shared" si="35"/>
        <v>35</v>
      </c>
      <c r="Q45" s="57"/>
      <c r="R45" s="58"/>
      <c r="S45" s="58"/>
      <c r="T45" s="59"/>
      <c r="U45" s="60"/>
      <c r="V45" s="58"/>
      <c r="W45" s="58"/>
      <c r="X45" s="59"/>
      <c r="Y45" s="57"/>
      <c r="Z45" s="58"/>
      <c r="AA45" s="58"/>
      <c r="AB45" s="59"/>
      <c r="AC45" s="57"/>
      <c r="AD45" s="58"/>
      <c r="AE45" s="58"/>
      <c r="AF45" s="59"/>
      <c r="AG45" s="62"/>
      <c r="AH45" s="63">
        <v>15</v>
      </c>
      <c r="AI45" s="58">
        <v>0</v>
      </c>
      <c r="AJ45" s="61">
        <v>35</v>
      </c>
      <c r="AK45" s="57"/>
      <c r="AL45" s="58"/>
      <c r="AM45" s="58"/>
      <c r="AN45" s="59"/>
      <c r="AO45" s="57"/>
      <c r="AP45" s="58"/>
      <c r="AQ45" s="58"/>
      <c r="AR45" s="61"/>
      <c r="AS45" s="57"/>
      <c r="AT45" s="58"/>
      <c r="AU45" s="58"/>
      <c r="AV45" s="58"/>
      <c r="AW45" s="58">
        <v>2</v>
      </c>
      <c r="AX45" s="58"/>
      <c r="AY45" s="59"/>
      <c r="AZ45" s="57">
        <f t="shared" ref="AZ45:AZ49" si="37">SUM(F45)/25</f>
        <v>0.6</v>
      </c>
      <c r="BA45" s="79">
        <f t="shared" ref="BA45:BA56" si="38">SUM(AS45:AY45)</f>
        <v>2</v>
      </c>
      <c r="BB45" s="58"/>
      <c r="BC45" s="59"/>
    </row>
    <row r="46" spans="1:55" s="6" customFormat="1" x14ac:dyDescent="0.25">
      <c r="A46" s="108" t="s">
        <v>8</v>
      </c>
      <c r="B46" s="39" t="s">
        <v>120</v>
      </c>
      <c r="C46" s="46" t="s">
        <v>139</v>
      </c>
      <c r="D46" s="46">
        <f t="shared" si="36"/>
        <v>1</v>
      </c>
      <c r="E46" s="122">
        <f t="shared" si="30"/>
        <v>25</v>
      </c>
      <c r="F46" s="91">
        <f t="shared" si="31"/>
        <v>15</v>
      </c>
      <c r="G46" s="56">
        <f t="shared" si="32"/>
        <v>0</v>
      </c>
      <c r="H46" s="56">
        <f t="shared" si="33"/>
        <v>15</v>
      </c>
      <c r="I46" s="55"/>
      <c r="J46" s="55"/>
      <c r="K46" s="55"/>
      <c r="L46" s="55">
        <v>15</v>
      </c>
      <c r="M46" s="55"/>
      <c r="N46" s="55"/>
      <c r="O46" s="56">
        <f t="shared" si="34"/>
        <v>0</v>
      </c>
      <c r="P46" s="37">
        <f t="shared" si="35"/>
        <v>10</v>
      </c>
      <c r="Q46" s="57"/>
      <c r="R46" s="58"/>
      <c r="S46" s="58"/>
      <c r="T46" s="59"/>
      <c r="U46" s="60"/>
      <c r="V46" s="58"/>
      <c r="W46" s="58"/>
      <c r="X46" s="59"/>
      <c r="Y46" s="57"/>
      <c r="Z46" s="58"/>
      <c r="AA46" s="58"/>
      <c r="AB46" s="59"/>
      <c r="AC46" s="57"/>
      <c r="AD46" s="58"/>
      <c r="AE46" s="58"/>
      <c r="AF46" s="59"/>
      <c r="AG46" s="62"/>
      <c r="AH46" s="63">
        <v>15</v>
      </c>
      <c r="AI46" s="58"/>
      <c r="AJ46" s="61">
        <v>10</v>
      </c>
      <c r="AK46" s="57"/>
      <c r="AL46" s="58"/>
      <c r="AM46" s="58"/>
      <c r="AN46" s="59"/>
      <c r="AO46" s="57"/>
      <c r="AP46" s="58"/>
      <c r="AQ46" s="58"/>
      <c r="AR46" s="61"/>
      <c r="AS46" s="57"/>
      <c r="AT46" s="58"/>
      <c r="AU46" s="58"/>
      <c r="AV46" s="58"/>
      <c r="AW46" s="58">
        <v>1</v>
      </c>
      <c r="AX46" s="58"/>
      <c r="AY46" s="59"/>
      <c r="AZ46" s="57">
        <f t="shared" si="37"/>
        <v>0.6</v>
      </c>
      <c r="BA46" s="79">
        <f t="shared" si="38"/>
        <v>1</v>
      </c>
      <c r="BB46" s="58"/>
      <c r="BC46" s="59"/>
    </row>
    <row r="47" spans="1:55" s="6" customFormat="1" x14ac:dyDescent="0.25">
      <c r="A47" s="108" t="s">
        <v>7</v>
      </c>
      <c r="B47" s="39" t="s">
        <v>62</v>
      </c>
      <c r="C47" s="46" t="s">
        <v>164</v>
      </c>
      <c r="D47" s="46">
        <f t="shared" si="36"/>
        <v>2</v>
      </c>
      <c r="E47" s="122">
        <f t="shared" si="30"/>
        <v>50</v>
      </c>
      <c r="F47" s="91">
        <f t="shared" si="31"/>
        <v>30</v>
      </c>
      <c r="G47" s="56">
        <f t="shared" si="32"/>
        <v>15</v>
      </c>
      <c r="H47" s="56">
        <f t="shared" si="33"/>
        <v>15</v>
      </c>
      <c r="I47" s="55">
        <v>15</v>
      </c>
      <c r="J47" s="55"/>
      <c r="K47" s="55"/>
      <c r="L47" s="55"/>
      <c r="M47" s="55"/>
      <c r="N47" s="55"/>
      <c r="O47" s="56">
        <f t="shared" si="34"/>
        <v>0</v>
      </c>
      <c r="P47" s="37">
        <f t="shared" si="35"/>
        <v>20</v>
      </c>
      <c r="Q47" s="57"/>
      <c r="R47" s="58"/>
      <c r="S47" s="58"/>
      <c r="T47" s="59"/>
      <c r="U47" s="60"/>
      <c r="V47" s="58"/>
      <c r="W47" s="58"/>
      <c r="X47" s="59"/>
      <c r="Y47" s="57"/>
      <c r="Z47" s="58"/>
      <c r="AA47" s="58"/>
      <c r="AB47" s="59"/>
      <c r="AC47" s="57"/>
      <c r="AD47" s="58"/>
      <c r="AE47" s="58"/>
      <c r="AF47" s="59"/>
      <c r="AG47" s="57"/>
      <c r="AH47" s="58"/>
      <c r="AI47" s="58"/>
      <c r="AJ47" s="61"/>
      <c r="AK47" s="62">
        <v>15</v>
      </c>
      <c r="AL47" s="63">
        <v>15</v>
      </c>
      <c r="AM47" s="58">
        <v>0</v>
      </c>
      <c r="AN47" s="59">
        <v>20</v>
      </c>
      <c r="AO47" s="57"/>
      <c r="AP47" s="58"/>
      <c r="AQ47" s="58"/>
      <c r="AR47" s="61"/>
      <c r="AS47" s="57"/>
      <c r="AT47" s="58"/>
      <c r="AU47" s="58"/>
      <c r="AV47" s="58"/>
      <c r="AW47" s="58"/>
      <c r="AX47" s="58">
        <v>2</v>
      </c>
      <c r="AY47" s="59"/>
      <c r="AZ47" s="57">
        <f t="shared" si="37"/>
        <v>1.2</v>
      </c>
      <c r="BA47" s="79">
        <f t="shared" si="38"/>
        <v>2</v>
      </c>
      <c r="BB47" s="58"/>
      <c r="BC47" s="59"/>
    </row>
    <row r="48" spans="1:55" s="6" customFormat="1" x14ac:dyDescent="0.25">
      <c r="A48" s="108" t="s">
        <v>6</v>
      </c>
      <c r="B48" s="39" t="s">
        <v>173</v>
      </c>
      <c r="C48" s="46" t="s">
        <v>97</v>
      </c>
      <c r="D48" s="46">
        <f t="shared" si="36"/>
        <v>5</v>
      </c>
      <c r="E48" s="122">
        <f t="shared" si="30"/>
        <v>125</v>
      </c>
      <c r="F48" s="91">
        <f t="shared" si="31"/>
        <v>45</v>
      </c>
      <c r="G48" s="56">
        <f t="shared" si="32"/>
        <v>15</v>
      </c>
      <c r="H48" s="56">
        <f t="shared" si="33"/>
        <v>30</v>
      </c>
      <c r="I48" s="55"/>
      <c r="J48" s="55">
        <v>30</v>
      </c>
      <c r="K48" s="55"/>
      <c r="L48" s="55"/>
      <c r="M48" s="55"/>
      <c r="N48" s="55"/>
      <c r="O48" s="56">
        <f t="shared" si="34"/>
        <v>0</v>
      </c>
      <c r="P48" s="37">
        <f t="shared" si="35"/>
        <v>80</v>
      </c>
      <c r="Q48" s="57"/>
      <c r="R48" s="58"/>
      <c r="S48" s="58"/>
      <c r="T48" s="59"/>
      <c r="U48" s="60"/>
      <c r="V48" s="58"/>
      <c r="W48" s="58"/>
      <c r="X48" s="59"/>
      <c r="Y48" s="57"/>
      <c r="Z48" s="58"/>
      <c r="AA48" s="58"/>
      <c r="AB48" s="59"/>
      <c r="AC48" s="57"/>
      <c r="AD48" s="58"/>
      <c r="AE48" s="58"/>
      <c r="AF48" s="59"/>
      <c r="AG48" s="62">
        <v>15</v>
      </c>
      <c r="AH48" s="63">
        <v>30</v>
      </c>
      <c r="AI48" s="58">
        <v>0</v>
      </c>
      <c r="AJ48" s="61">
        <v>80</v>
      </c>
      <c r="AK48" s="57"/>
      <c r="AL48" s="58"/>
      <c r="AM48" s="58"/>
      <c r="AN48" s="59"/>
      <c r="AO48" s="57"/>
      <c r="AP48" s="58"/>
      <c r="AQ48" s="58"/>
      <c r="AR48" s="61"/>
      <c r="AS48" s="57"/>
      <c r="AT48" s="58"/>
      <c r="AU48" s="58"/>
      <c r="AV48" s="58"/>
      <c r="AW48" s="58">
        <v>5</v>
      </c>
      <c r="AX48" s="58"/>
      <c r="AY48" s="59"/>
      <c r="AZ48" s="57">
        <f t="shared" si="37"/>
        <v>1.8</v>
      </c>
      <c r="BA48" s="79">
        <f t="shared" si="38"/>
        <v>5</v>
      </c>
      <c r="BB48" s="58"/>
      <c r="BC48" s="59"/>
    </row>
    <row r="49" spans="1:56" s="6" customFormat="1" x14ac:dyDescent="0.25">
      <c r="A49" s="103" t="s">
        <v>5</v>
      </c>
      <c r="B49" s="39" t="s">
        <v>111</v>
      </c>
      <c r="C49" s="46" t="s">
        <v>138</v>
      </c>
      <c r="D49" s="46">
        <f t="shared" si="36"/>
        <v>2</v>
      </c>
      <c r="E49" s="122">
        <f t="shared" si="30"/>
        <v>50</v>
      </c>
      <c r="F49" s="91">
        <f t="shared" si="31"/>
        <v>30</v>
      </c>
      <c r="G49" s="56">
        <f t="shared" si="32"/>
        <v>15</v>
      </c>
      <c r="H49" s="56">
        <f t="shared" si="33"/>
        <v>15</v>
      </c>
      <c r="I49" s="55"/>
      <c r="J49" s="92"/>
      <c r="K49" s="55"/>
      <c r="L49" s="55">
        <v>15</v>
      </c>
      <c r="M49" s="55"/>
      <c r="N49" s="55"/>
      <c r="O49" s="56">
        <f t="shared" si="34"/>
        <v>0</v>
      </c>
      <c r="P49" s="37">
        <f t="shared" si="35"/>
        <v>20</v>
      </c>
      <c r="Q49" s="57"/>
      <c r="R49" s="58"/>
      <c r="S49" s="58"/>
      <c r="T49" s="59"/>
      <c r="U49" s="60"/>
      <c r="V49" s="58"/>
      <c r="W49" s="58"/>
      <c r="X49" s="59"/>
      <c r="Y49" s="57"/>
      <c r="Z49" s="58"/>
      <c r="AA49" s="58"/>
      <c r="AB49" s="59"/>
      <c r="AC49" s="62">
        <v>15</v>
      </c>
      <c r="AD49" s="63">
        <v>15</v>
      </c>
      <c r="AE49" s="58">
        <v>0</v>
      </c>
      <c r="AF49" s="59">
        <v>20</v>
      </c>
      <c r="AG49" s="62"/>
      <c r="AH49" s="63"/>
      <c r="AI49" s="58"/>
      <c r="AJ49" s="61"/>
      <c r="AK49" s="57"/>
      <c r="AL49" s="58"/>
      <c r="AM49" s="58"/>
      <c r="AN49" s="59"/>
      <c r="AO49" s="57"/>
      <c r="AP49" s="58"/>
      <c r="AQ49" s="58"/>
      <c r="AR49" s="61"/>
      <c r="AS49" s="57"/>
      <c r="AT49" s="58"/>
      <c r="AU49" s="58"/>
      <c r="AV49" s="58">
        <v>2</v>
      </c>
      <c r="AW49" s="58"/>
      <c r="AX49" s="58"/>
      <c r="AY49" s="59"/>
      <c r="AZ49" s="57">
        <f t="shared" si="37"/>
        <v>1.2</v>
      </c>
      <c r="BA49" s="79">
        <f t="shared" si="38"/>
        <v>2</v>
      </c>
      <c r="BB49" s="58"/>
      <c r="BC49" s="59"/>
    </row>
    <row r="50" spans="1:56" s="6" customFormat="1" x14ac:dyDescent="0.25">
      <c r="A50" s="108" t="s">
        <v>20</v>
      </c>
      <c r="B50" s="39" t="s">
        <v>106</v>
      </c>
      <c r="C50" s="46" t="s">
        <v>74</v>
      </c>
      <c r="D50" s="46">
        <f t="shared" si="36"/>
        <v>3</v>
      </c>
      <c r="E50" s="122">
        <f t="shared" si="30"/>
        <v>75</v>
      </c>
      <c r="F50" s="91">
        <f t="shared" si="31"/>
        <v>45</v>
      </c>
      <c r="G50" s="56">
        <f t="shared" si="32"/>
        <v>30</v>
      </c>
      <c r="H50" s="56">
        <f t="shared" si="33"/>
        <v>15</v>
      </c>
      <c r="I50" s="55">
        <v>15</v>
      </c>
      <c r="J50" s="92"/>
      <c r="K50" s="55"/>
      <c r="L50" s="55"/>
      <c r="M50" s="55"/>
      <c r="N50" s="55"/>
      <c r="O50" s="56">
        <f t="shared" si="34"/>
        <v>0</v>
      </c>
      <c r="P50" s="37">
        <f t="shared" si="35"/>
        <v>30</v>
      </c>
      <c r="Q50" s="57"/>
      <c r="R50" s="58"/>
      <c r="S50" s="58"/>
      <c r="T50" s="59"/>
      <c r="U50" s="60"/>
      <c r="V50" s="58"/>
      <c r="W50" s="58"/>
      <c r="X50" s="59"/>
      <c r="Y50" s="57"/>
      <c r="Z50" s="58"/>
      <c r="AA50" s="58"/>
      <c r="AB50" s="59"/>
      <c r="AC50" s="57"/>
      <c r="AD50" s="58"/>
      <c r="AE50" s="58"/>
      <c r="AF50" s="59"/>
      <c r="AG50" s="57"/>
      <c r="AH50" s="58"/>
      <c r="AI50" s="58"/>
      <c r="AJ50" s="61"/>
      <c r="AK50" s="62">
        <v>30</v>
      </c>
      <c r="AL50" s="63">
        <v>15</v>
      </c>
      <c r="AM50" s="58">
        <v>0</v>
      </c>
      <c r="AN50" s="59">
        <v>30</v>
      </c>
      <c r="AO50" s="57"/>
      <c r="AP50" s="58"/>
      <c r="AQ50" s="58"/>
      <c r="AR50" s="61"/>
      <c r="AS50" s="57"/>
      <c r="AT50" s="58"/>
      <c r="AU50" s="58"/>
      <c r="AV50" s="58"/>
      <c r="AW50" s="58"/>
      <c r="AX50" s="58">
        <v>3</v>
      </c>
      <c r="AY50" s="59"/>
      <c r="AZ50" s="57">
        <v>3</v>
      </c>
      <c r="BA50" s="79">
        <f t="shared" si="38"/>
        <v>3</v>
      </c>
      <c r="BB50" s="58"/>
      <c r="BC50" s="59"/>
    </row>
    <row r="51" spans="1:56" s="6" customFormat="1" x14ac:dyDescent="0.25">
      <c r="A51" s="108" t="s">
        <v>21</v>
      </c>
      <c r="B51" s="39" t="s">
        <v>93</v>
      </c>
      <c r="C51" s="46" t="s">
        <v>138</v>
      </c>
      <c r="D51" s="46">
        <f t="shared" si="36"/>
        <v>2</v>
      </c>
      <c r="E51" s="122">
        <f t="shared" si="30"/>
        <v>50</v>
      </c>
      <c r="F51" s="91">
        <f t="shared" si="31"/>
        <v>30</v>
      </c>
      <c r="G51" s="56">
        <f t="shared" si="32"/>
        <v>15</v>
      </c>
      <c r="H51" s="56">
        <f t="shared" si="33"/>
        <v>15</v>
      </c>
      <c r="I51" s="55"/>
      <c r="J51" s="92">
        <v>15</v>
      </c>
      <c r="K51" s="55"/>
      <c r="L51" s="55"/>
      <c r="M51" s="55"/>
      <c r="N51" s="55"/>
      <c r="O51" s="56">
        <f t="shared" si="34"/>
        <v>0</v>
      </c>
      <c r="P51" s="37">
        <f t="shared" si="35"/>
        <v>20</v>
      </c>
      <c r="Q51" s="57"/>
      <c r="R51" s="58"/>
      <c r="S51" s="58"/>
      <c r="T51" s="59"/>
      <c r="U51" s="95"/>
      <c r="V51" s="63"/>
      <c r="W51" s="58"/>
      <c r="X51" s="59"/>
      <c r="Y51" s="57"/>
      <c r="Z51" s="58"/>
      <c r="AA51" s="58"/>
      <c r="AB51" s="59"/>
      <c r="AC51" s="95">
        <v>15</v>
      </c>
      <c r="AD51" s="63">
        <v>15</v>
      </c>
      <c r="AE51" s="58">
        <v>0</v>
      </c>
      <c r="AF51" s="59">
        <v>20</v>
      </c>
      <c r="AG51" s="57"/>
      <c r="AH51" s="58"/>
      <c r="AI51" s="58"/>
      <c r="AJ51" s="61"/>
      <c r="AK51" s="57"/>
      <c r="AL51" s="58"/>
      <c r="AM51" s="58"/>
      <c r="AN51" s="59"/>
      <c r="AO51" s="57"/>
      <c r="AP51" s="58"/>
      <c r="AQ51" s="58"/>
      <c r="AR51" s="61"/>
      <c r="AS51" s="57"/>
      <c r="AT51" s="58"/>
      <c r="AU51" s="58"/>
      <c r="AV51" s="58">
        <v>2</v>
      </c>
      <c r="AW51" s="58"/>
      <c r="AX51" s="58"/>
      <c r="AY51" s="59"/>
      <c r="AZ51" s="57">
        <f t="shared" ref="AZ51:AZ55" si="39">SUM(F51)/25</f>
        <v>1.2</v>
      </c>
      <c r="BA51" s="79">
        <f t="shared" si="38"/>
        <v>2</v>
      </c>
      <c r="BB51" s="58"/>
      <c r="BC51" s="59"/>
    </row>
    <row r="52" spans="1:56" s="6" customFormat="1" x14ac:dyDescent="0.25">
      <c r="A52" s="108" t="s">
        <v>22</v>
      </c>
      <c r="B52" s="149" t="s">
        <v>82</v>
      </c>
      <c r="C52" s="47" t="s">
        <v>165</v>
      </c>
      <c r="D52" s="46">
        <f t="shared" si="36"/>
        <v>3</v>
      </c>
      <c r="E52" s="122">
        <f t="shared" si="30"/>
        <v>75</v>
      </c>
      <c r="F52" s="91">
        <f t="shared" si="31"/>
        <v>15</v>
      </c>
      <c r="G52" s="56">
        <f t="shared" si="32"/>
        <v>0</v>
      </c>
      <c r="H52" s="56">
        <f t="shared" si="33"/>
        <v>15</v>
      </c>
      <c r="I52" s="55"/>
      <c r="J52" s="55">
        <v>15</v>
      </c>
      <c r="K52" s="55"/>
      <c r="L52" s="55"/>
      <c r="M52" s="55"/>
      <c r="N52" s="55"/>
      <c r="O52" s="56">
        <f t="shared" si="34"/>
        <v>0</v>
      </c>
      <c r="P52" s="37">
        <f t="shared" si="35"/>
        <v>60</v>
      </c>
      <c r="Q52" s="57"/>
      <c r="R52" s="58"/>
      <c r="S52" s="58"/>
      <c r="T52" s="59"/>
      <c r="U52" s="60"/>
      <c r="V52" s="58"/>
      <c r="W52" s="58"/>
      <c r="X52" s="59"/>
      <c r="Y52" s="57"/>
      <c r="Z52" s="58"/>
      <c r="AA52" s="58"/>
      <c r="AB52" s="59"/>
      <c r="AC52" s="57"/>
      <c r="AD52" s="58"/>
      <c r="AE52" s="58"/>
      <c r="AF52" s="59"/>
      <c r="AG52" s="62"/>
      <c r="AH52" s="63">
        <v>15</v>
      </c>
      <c r="AI52" s="58">
        <v>0</v>
      </c>
      <c r="AJ52" s="61">
        <v>60</v>
      </c>
      <c r="AK52" s="57"/>
      <c r="AL52" s="58"/>
      <c r="AM52" s="58"/>
      <c r="AN52" s="59"/>
      <c r="AO52" s="57"/>
      <c r="AP52" s="58"/>
      <c r="AQ52" s="58"/>
      <c r="AR52" s="61"/>
      <c r="AS52" s="57"/>
      <c r="AT52" s="58"/>
      <c r="AU52" s="58"/>
      <c r="AV52" s="58"/>
      <c r="AW52" s="58">
        <v>3</v>
      </c>
      <c r="AX52" s="58"/>
      <c r="AY52" s="59"/>
      <c r="AZ52" s="57">
        <f t="shared" si="39"/>
        <v>0.6</v>
      </c>
      <c r="BA52" s="79">
        <f t="shared" si="38"/>
        <v>3</v>
      </c>
      <c r="BB52" s="58"/>
      <c r="BC52" s="59"/>
    </row>
    <row r="53" spans="1:56" s="6" customFormat="1" x14ac:dyDescent="0.25">
      <c r="A53" s="123" t="s">
        <v>23</v>
      </c>
      <c r="B53" s="39" t="s">
        <v>112</v>
      </c>
      <c r="C53" s="46" t="s">
        <v>145</v>
      </c>
      <c r="D53" s="46">
        <f t="shared" si="36"/>
        <v>2</v>
      </c>
      <c r="E53" s="122">
        <f t="shared" si="30"/>
        <v>50</v>
      </c>
      <c r="F53" s="91">
        <f t="shared" si="31"/>
        <v>30</v>
      </c>
      <c r="G53" s="56">
        <f t="shared" si="32"/>
        <v>15</v>
      </c>
      <c r="H53" s="56">
        <f t="shared" si="33"/>
        <v>15</v>
      </c>
      <c r="I53" s="55"/>
      <c r="J53" s="55"/>
      <c r="K53" s="55"/>
      <c r="L53" s="55">
        <v>15</v>
      </c>
      <c r="M53" s="55"/>
      <c r="N53" s="55"/>
      <c r="O53" s="56">
        <f t="shared" si="34"/>
        <v>0</v>
      </c>
      <c r="P53" s="37">
        <f t="shared" si="35"/>
        <v>20</v>
      </c>
      <c r="Q53" s="57"/>
      <c r="R53" s="58"/>
      <c r="S53" s="58"/>
      <c r="T53" s="59"/>
      <c r="U53" s="60"/>
      <c r="V53" s="58"/>
      <c r="W53" s="58"/>
      <c r="X53" s="59"/>
      <c r="Y53" s="57"/>
      <c r="Z53" s="58"/>
      <c r="AA53" s="58"/>
      <c r="AB53" s="59"/>
      <c r="AC53" s="57"/>
      <c r="AD53" s="58"/>
      <c r="AE53" s="58"/>
      <c r="AF53" s="59"/>
      <c r="AG53" s="57"/>
      <c r="AH53" s="58"/>
      <c r="AI53" s="58"/>
      <c r="AJ53" s="61"/>
      <c r="AK53" s="62">
        <v>15</v>
      </c>
      <c r="AL53" s="63">
        <v>15</v>
      </c>
      <c r="AM53" s="58">
        <v>0</v>
      </c>
      <c r="AN53" s="59">
        <v>20</v>
      </c>
      <c r="AO53" s="57"/>
      <c r="AP53" s="58"/>
      <c r="AQ53" s="58"/>
      <c r="AR53" s="61"/>
      <c r="AS53" s="57"/>
      <c r="AT53" s="58"/>
      <c r="AU53" s="58"/>
      <c r="AV53" s="58"/>
      <c r="AW53" s="58"/>
      <c r="AX53" s="58">
        <v>2</v>
      </c>
      <c r="AY53" s="59"/>
      <c r="AZ53" s="57">
        <f t="shared" si="39"/>
        <v>1.2</v>
      </c>
      <c r="BA53" s="79">
        <f t="shared" si="38"/>
        <v>2</v>
      </c>
      <c r="BB53" s="58"/>
      <c r="BC53" s="59"/>
    </row>
    <row r="54" spans="1:56" s="30" customFormat="1" x14ac:dyDescent="0.25">
      <c r="A54" s="89" t="s">
        <v>24</v>
      </c>
      <c r="B54" s="39" t="s">
        <v>133</v>
      </c>
      <c r="C54" s="46" t="s">
        <v>138</v>
      </c>
      <c r="D54" s="46">
        <f>SUM(AS54:AY54)</f>
        <v>1</v>
      </c>
      <c r="E54" s="122">
        <f t="shared" si="30"/>
        <v>25</v>
      </c>
      <c r="F54" s="91">
        <f t="shared" si="31"/>
        <v>15</v>
      </c>
      <c r="G54" s="56">
        <f t="shared" si="32"/>
        <v>0</v>
      </c>
      <c r="H54" s="56">
        <f t="shared" si="33"/>
        <v>15</v>
      </c>
      <c r="I54" s="55"/>
      <c r="J54" s="55"/>
      <c r="K54" s="55">
        <v>15</v>
      </c>
      <c r="L54" s="55"/>
      <c r="M54" s="55"/>
      <c r="N54" s="55"/>
      <c r="O54" s="56">
        <f t="shared" si="34"/>
        <v>0</v>
      </c>
      <c r="P54" s="37">
        <f t="shared" si="35"/>
        <v>10</v>
      </c>
      <c r="Q54" s="57"/>
      <c r="R54" s="58"/>
      <c r="S54" s="58"/>
      <c r="T54" s="59"/>
      <c r="U54" s="60"/>
      <c r="V54" s="58"/>
      <c r="W54" s="58"/>
      <c r="X54" s="59"/>
      <c r="Y54" s="57"/>
      <c r="Z54" s="58"/>
      <c r="AA54" s="58"/>
      <c r="AB54" s="59"/>
      <c r="AC54" s="62"/>
      <c r="AD54" s="63">
        <v>15</v>
      </c>
      <c r="AE54" s="58">
        <v>0</v>
      </c>
      <c r="AF54" s="58">
        <v>10</v>
      </c>
      <c r="AG54" s="57"/>
      <c r="AH54" s="58"/>
      <c r="AI54" s="58"/>
      <c r="AJ54" s="61"/>
      <c r="AK54" s="57"/>
      <c r="AL54" s="58"/>
      <c r="AM54" s="58"/>
      <c r="AN54" s="59"/>
      <c r="AO54" s="57"/>
      <c r="AP54" s="58"/>
      <c r="AQ54" s="58"/>
      <c r="AR54" s="61"/>
      <c r="AS54" s="57"/>
      <c r="AT54" s="58"/>
      <c r="AU54" s="58"/>
      <c r="AV54" s="58">
        <v>1</v>
      </c>
      <c r="AW54" s="58"/>
      <c r="AX54" s="58"/>
      <c r="AY54" s="59"/>
      <c r="AZ54" s="57">
        <f t="shared" si="39"/>
        <v>0.6</v>
      </c>
      <c r="BA54" s="79">
        <f t="shared" si="38"/>
        <v>1</v>
      </c>
      <c r="BB54" s="58"/>
      <c r="BC54" s="59"/>
    </row>
    <row r="55" spans="1:56" s="30" customFormat="1" x14ac:dyDescent="0.25">
      <c r="A55" s="152" t="s">
        <v>25</v>
      </c>
      <c r="B55" s="156" t="s">
        <v>64</v>
      </c>
      <c r="C55" s="48" t="s">
        <v>139</v>
      </c>
      <c r="D55" s="48">
        <f>SUM(AS55:AY55)</f>
        <v>2</v>
      </c>
      <c r="E55" s="132">
        <f t="shared" si="30"/>
        <v>50</v>
      </c>
      <c r="F55" s="97">
        <f t="shared" si="31"/>
        <v>30</v>
      </c>
      <c r="G55" s="65">
        <f t="shared" si="32"/>
        <v>15</v>
      </c>
      <c r="H55" s="65">
        <f t="shared" si="33"/>
        <v>15</v>
      </c>
      <c r="I55" s="64"/>
      <c r="J55" s="64"/>
      <c r="K55" s="64"/>
      <c r="L55" s="64">
        <v>15</v>
      </c>
      <c r="M55" s="64"/>
      <c r="N55" s="64"/>
      <c r="O55" s="65">
        <f t="shared" si="34"/>
        <v>0</v>
      </c>
      <c r="P55" s="66">
        <f t="shared" si="35"/>
        <v>20</v>
      </c>
      <c r="Q55" s="67"/>
      <c r="R55" s="68"/>
      <c r="S55" s="68"/>
      <c r="T55" s="69"/>
      <c r="U55" s="70"/>
      <c r="V55" s="68"/>
      <c r="W55" s="68"/>
      <c r="X55" s="69"/>
      <c r="Y55" s="67"/>
      <c r="Z55" s="68"/>
      <c r="AA55" s="68"/>
      <c r="AB55" s="69"/>
      <c r="AC55" s="72"/>
      <c r="AD55" s="68"/>
      <c r="AE55" s="68"/>
      <c r="AF55" s="69"/>
      <c r="AG55" s="72">
        <v>15</v>
      </c>
      <c r="AH55" s="73">
        <v>15</v>
      </c>
      <c r="AI55" s="68">
        <v>0</v>
      </c>
      <c r="AJ55" s="71">
        <v>20</v>
      </c>
      <c r="AK55" s="67"/>
      <c r="AL55" s="68"/>
      <c r="AM55" s="68"/>
      <c r="AN55" s="69"/>
      <c r="AO55" s="67"/>
      <c r="AP55" s="68"/>
      <c r="AQ55" s="68"/>
      <c r="AR55" s="71"/>
      <c r="AS55" s="67"/>
      <c r="AT55" s="68"/>
      <c r="AU55" s="68"/>
      <c r="AV55" s="68"/>
      <c r="AW55" s="68">
        <v>2</v>
      </c>
      <c r="AX55" s="68"/>
      <c r="AY55" s="69"/>
      <c r="AZ55" s="57">
        <f t="shared" si="39"/>
        <v>1.2</v>
      </c>
      <c r="BA55" s="79">
        <f t="shared" si="38"/>
        <v>2</v>
      </c>
      <c r="BB55" s="68"/>
      <c r="BC55" s="69"/>
    </row>
    <row r="56" spans="1:56" s="30" customFormat="1" x14ac:dyDescent="0.25">
      <c r="A56" s="89" t="s">
        <v>114</v>
      </c>
      <c r="B56" s="39" t="s">
        <v>162</v>
      </c>
      <c r="C56" s="90" t="s">
        <v>163</v>
      </c>
      <c r="D56" s="135">
        <f>SUM(AS56:AY56)</f>
        <v>12</v>
      </c>
      <c r="E56" s="36">
        <f t="shared" si="30"/>
        <v>300</v>
      </c>
      <c r="F56" s="91">
        <f>SUM(G56:H56,O56)</f>
        <v>100</v>
      </c>
      <c r="G56" s="56">
        <f>SUM(Q56,U56,Y56,AC56,AG56,AK56,AO56)</f>
        <v>0</v>
      </c>
      <c r="H56" s="56">
        <f>SUM(R56,V56,Z56,AD56,AH56,AL56,AP56)</f>
        <v>75</v>
      </c>
      <c r="I56" s="55"/>
      <c r="J56" s="55"/>
      <c r="K56" s="55"/>
      <c r="L56" s="55"/>
      <c r="M56" s="55">
        <v>75</v>
      </c>
      <c r="N56" s="55"/>
      <c r="O56" s="56">
        <f>SUM(S56,W56,AA56,AE56,AI56,AM56,AQ56)</f>
        <v>25</v>
      </c>
      <c r="P56" s="66">
        <f>SUM(T56,X56,AB56,AF56,AJ56,AN56,AR56)</f>
        <v>200</v>
      </c>
      <c r="Q56" s="58"/>
      <c r="R56" s="58"/>
      <c r="S56" s="58"/>
      <c r="T56" s="61"/>
      <c r="U56" s="57"/>
      <c r="V56" s="58"/>
      <c r="W56" s="58"/>
      <c r="X56" s="61"/>
      <c r="Y56" s="57"/>
      <c r="Z56" s="58"/>
      <c r="AA56" s="58"/>
      <c r="AB56" s="61"/>
      <c r="AC56" s="57"/>
      <c r="AD56" s="58"/>
      <c r="AE56" s="58"/>
      <c r="AF56" s="61"/>
      <c r="AG56" s="57"/>
      <c r="AH56" s="63">
        <v>15</v>
      </c>
      <c r="AI56" s="58"/>
      <c r="AJ56" s="61">
        <v>10</v>
      </c>
      <c r="AK56" s="57"/>
      <c r="AL56" s="63">
        <v>30</v>
      </c>
      <c r="AM56" s="58">
        <v>10</v>
      </c>
      <c r="AN56" s="61">
        <v>85</v>
      </c>
      <c r="AO56" s="57"/>
      <c r="AP56" s="63">
        <v>30</v>
      </c>
      <c r="AQ56" s="58">
        <v>15</v>
      </c>
      <c r="AR56" s="59">
        <v>105</v>
      </c>
      <c r="AS56" s="60"/>
      <c r="AT56" s="58"/>
      <c r="AU56" s="58"/>
      <c r="AV56" s="58"/>
      <c r="AW56" s="58">
        <v>1</v>
      </c>
      <c r="AX56" s="58">
        <v>5</v>
      </c>
      <c r="AY56" s="61">
        <v>6</v>
      </c>
      <c r="AZ56" s="57">
        <f>SUM(F56)/25</f>
        <v>4</v>
      </c>
      <c r="BA56" s="79">
        <f t="shared" si="38"/>
        <v>12</v>
      </c>
      <c r="BB56" s="58"/>
      <c r="BC56" s="61">
        <v>12</v>
      </c>
      <c r="BD56" s="31"/>
    </row>
    <row r="57" spans="1:56" s="30" customFormat="1" ht="35.4" thickBot="1" x14ac:dyDescent="0.3">
      <c r="A57" s="152" t="s">
        <v>175</v>
      </c>
      <c r="B57" s="39" t="s">
        <v>177</v>
      </c>
      <c r="C57" s="46" t="s">
        <v>184</v>
      </c>
      <c r="D57" s="136">
        <f>SUM(AS57:AY57)</f>
        <v>16</v>
      </c>
      <c r="E57" s="122">
        <f>SUM(F57,P57)</f>
        <v>400</v>
      </c>
      <c r="F57" s="91">
        <f>SUM(G57:H57,O57)</f>
        <v>400</v>
      </c>
      <c r="G57" s="56">
        <f t="shared" ref="G57" si="40">SUM(Q57,U57,Y57,AC57,AG57,AK57,AO57)</f>
        <v>0</v>
      </c>
      <c r="H57" s="56">
        <f t="shared" ref="H57" si="41">SUM(R57,V57,Z57,AD57,AH57,AL57,AP57)</f>
        <v>400</v>
      </c>
      <c r="I57" s="55"/>
      <c r="J57" s="55"/>
      <c r="K57" s="55">
        <v>400</v>
      </c>
      <c r="L57" s="55"/>
      <c r="M57" s="55"/>
      <c r="N57" s="55"/>
      <c r="O57" s="56">
        <f t="shared" ref="O57" si="42">SUM(S57,W57,AA57,AE57,AI57,AM57,AQ57)</f>
        <v>0</v>
      </c>
      <c r="P57" s="37">
        <f t="shared" ref="P57" si="43">SUM(T57,X57,AB57,AF57,AJ57,AN57,AR57)</f>
        <v>0</v>
      </c>
      <c r="Q57" s="57"/>
      <c r="R57" s="58"/>
      <c r="S57" s="58"/>
      <c r="T57" s="59"/>
      <c r="U57" s="60"/>
      <c r="V57" s="63">
        <v>240</v>
      </c>
      <c r="W57" s="58"/>
      <c r="X57" s="59"/>
      <c r="Y57" s="57"/>
      <c r="Z57" s="147">
        <v>160</v>
      </c>
      <c r="AA57" s="58"/>
      <c r="AB57" s="59"/>
      <c r="AC57" s="57"/>
      <c r="AD57" s="58"/>
      <c r="AE57" s="58"/>
      <c r="AF57" s="59"/>
      <c r="AG57" s="57"/>
      <c r="AH57" s="58"/>
      <c r="AI57" s="58"/>
      <c r="AJ57" s="61"/>
      <c r="AK57" s="57"/>
      <c r="AL57" s="58"/>
      <c r="AM57" s="58"/>
      <c r="AN57" s="59"/>
      <c r="AO57" s="57"/>
      <c r="AP57" s="58"/>
      <c r="AQ57" s="58"/>
      <c r="AR57" s="61"/>
      <c r="AS57" s="57"/>
      <c r="AT57" s="58">
        <v>10</v>
      </c>
      <c r="AU57" s="58">
        <v>6</v>
      </c>
      <c r="AV57" s="58"/>
      <c r="AW57" s="58"/>
      <c r="AX57" s="58"/>
      <c r="AY57" s="59"/>
      <c r="AZ57" s="60">
        <f>F57/25</f>
        <v>16</v>
      </c>
      <c r="BA57" s="58">
        <f>SUM(AS57:AY57)</f>
        <v>16</v>
      </c>
      <c r="BB57" s="58"/>
      <c r="BC57" s="59"/>
    </row>
    <row r="58" spans="1:56" s="32" customFormat="1" ht="45" thickBot="1" x14ac:dyDescent="0.3">
      <c r="A58" s="100" t="s">
        <v>26</v>
      </c>
      <c r="B58" s="41" t="s">
        <v>166</v>
      </c>
      <c r="C58" s="49"/>
      <c r="D58" s="49"/>
      <c r="E58" s="74"/>
      <c r="F58" s="101"/>
      <c r="G58" s="137"/>
      <c r="H58" s="137"/>
      <c r="I58" s="137"/>
      <c r="J58" s="137"/>
      <c r="K58" s="137"/>
      <c r="L58" s="137"/>
      <c r="M58" s="137"/>
      <c r="N58" s="137"/>
      <c r="O58" s="137"/>
      <c r="P58" s="102"/>
      <c r="Q58" s="138"/>
      <c r="R58" s="137"/>
      <c r="S58" s="137"/>
      <c r="T58" s="139"/>
      <c r="U58" s="140"/>
      <c r="V58" s="137"/>
      <c r="W58" s="137"/>
      <c r="X58" s="139"/>
      <c r="Y58" s="138"/>
      <c r="Z58" s="137"/>
      <c r="AA58" s="137"/>
      <c r="AB58" s="139"/>
      <c r="AC58" s="138"/>
      <c r="AD58" s="137"/>
      <c r="AE58" s="137"/>
      <c r="AF58" s="139"/>
      <c r="AG58" s="138"/>
      <c r="AH58" s="137"/>
      <c r="AI58" s="137"/>
      <c r="AJ58" s="141"/>
      <c r="AK58" s="138"/>
      <c r="AL58" s="137"/>
      <c r="AM58" s="137"/>
      <c r="AN58" s="139"/>
      <c r="AO58" s="138"/>
      <c r="AP58" s="137"/>
      <c r="AQ58" s="137"/>
      <c r="AR58" s="141"/>
      <c r="AS58" s="138"/>
      <c r="AT58" s="137"/>
      <c r="AU58" s="137"/>
      <c r="AV58" s="137"/>
      <c r="AW58" s="137"/>
      <c r="AX58" s="137"/>
      <c r="AY58" s="139"/>
      <c r="AZ58" s="140"/>
      <c r="BA58" s="137"/>
      <c r="BB58" s="137"/>
      <c r="BC58" s="139"/>
    </row>
    <row r="59" spans="1:56" s="33" customFormat="1" ht="49.8" thickBot="1" x14ac:dyDescent="0.3">
      <c r="A59" s="153" t="s">
        <v>55</v>
      </c>
      <c r="B59" s="42" t="s">
        <v>169</v>
      </c>
      <c r="C59" s="116"/>
      <c r="D59" s="142">
        <f>SUM(D60:D67)</f>
        <v>46</v>
      </c>
      <c r="E59" s="194">
        <f>SUM(E60:E67)</f>
        <v>1160</v>
      </c>
      <c r="F59" s="143">
        <f>SUM(F60:F67)</f>
        <v>755</v>
      </c>
      <c r="G59" s="143">
        <f t="shared" ref="G59:BC59" si="44">SUM(G60:G67)</f>
        <v>60</v>
      </c>
      <c r="H59" s="143">
        <f t="shared" si="44"/>
        <v>695</v>
      </c>
      <c r="I59" s="143">
        <f t="shared" si="44"/>
        <v>0</v>
      </c>
      <c r="J59" s="143">
        <f t="shared" si="44"/>
        <v>120</v>
      </c>
      <c r="K59" s="143">
        <f t="shared" si="44"/>
        <v>560</v>
      </c>
      <c r="L59" s="143">
        <f t="shared" si="44"/>
        <v>15</v>
      </c>
      <c r="M59" s="143">
        <f t="shared" si="44"/>
        <v>0</v>
      </c>
      <c r="N59" s="143">
        <f t="shared" si="44"/>
        <v>0</v>
      </c>
      <c r="O59" s="143">
        <f t="shared" si="44"/>
        <v>0</v>
      </c>
      <c r="P59" s="142">
        <f t="shared" si="44"/>
        <v>405</v>
      </c>
      <c r="Q59" s="143">
        <f t="shared" si="44"/>
        <v>0</v>
      </c>
      <c r="R59" s="143">
        <f t="shared" si="44"/>
        <v>0</v>
      </c>
      <c r="S59" s="143">
        <f t="shared" si="44"/>
        <v>0</v>
      </c>
      <c r="T59" s="195">
        <f t="shared" si="44"/>
        <v>0</v>
      </c>
      <c r="U59" s="194">
        <f t="shared" si="44"/>
        <v>0</v>
      </c>
      <c r="V59" s="143">
        <f t="shared" si="44"/>
        <v>0</v>
      </c>
      <c r="W59" s="143">
        <f t="shared" si="44"/>
        <v>0</v>
      </c>
      <c r="X59" s="142">
        <f t="shared" si="44"/>
        <v>0</v>
      </c>
      <c r="Y59" s="194">
        <f t="shared" si="44"/>
        <v>0</v>
      </c>
      <c r="Z59" s="143">
        <f t="shared" si="44"/>
        <v>0</v>
      </c>
      <c r="AA59" s="143">
        <f t="shared" si="44"/>
        <v>0</v>
      </c>
      <c r="AB59" s="142">
        <f t="shared" si="44"/>
        <v>0</v>
      </c>
      <c r="AC59" s="194">
        <f t="shared" si="44"/>
        <v>0</v>
      </c>
      <c r="AD59" s="143">
        <f t="shared" si="44"/>
        <v>240</v>
      </c>
      <c r="AE59" s="143">
        <f t="shared" si="44"/>
        <v>0</v>
      </c>
      <c r="AF59" s="142">
        <f t="shared" si="44"/>
        <v>0</v>
      </c>
      <c r="AG59" s="143">
        <f t="shared" si="44"/>
        <v>15</v>
      </c>
      <c r="AH59" s="143">
        <f t="shared" si="44"/>
        <v>175</v>
      </c>
      <c r="AI59" s="143">
        <f t="shared" si="44"/>
        <v>0</v>
      </c>
      <c r="AJ59" s="195">
        <f t="shared" si="44"/>
        <v>45</v>
      </c>
      <c r="AK59" s="194">
        <f t="shared" si="44"/>
        <v>30</v>
      </c>
      <c r="AL59" s="143">
        <f t="shared" si="44"/>
        <v>220</v>
      </c>
      <c r="AM59" s="143">
        <f t="shared" si="44"/>
        <v>0</v>
      </c>
      <c r="AN59" s="142">
        <f t="shared" si="44"/>
        <v>135</v>
      </c>
      <c r="AO59" s="143">
        <f t="shared" si="44"/>
        <v>15</v>
      </c>
      <c r="AP59" s="143">
        <f t="shared" si="44"/>
        <v>60</v>
      </c>
      <c r="AQ59" s="143">
        <f t="shared" si="44"/>
        <v>0</v>
      </c>
      <c r="AR59" s="195">
        <f t="shared" si="44"/>
        <v>225</v>
      </c>
      <c r="AS59" s="194">
        <f t="shared" si="44"/>
        <v>0</v>
      </c>
      <c r="AT59" s="143">
        <f t="shared" si="44"/>
        <v>0</v>
      </c>
      <c r="AU59" s="143">
        <f t="shared" si="44"/>
        <v>0</v>
      </c>
      <c r="AV59" s="143">
        <f t="shared" si="44"/>
        <v>10</v>
      </c>
      <c r="AW59" s="143">
        <f t="shared" si="44"/>
        <v>9</v>
      </c>
      <c r="AX59" s="143">
        <f t="shared" si="44"/>
        <v>15</v>
      </c>
      <c r="AY59" s="142">
        <f t="shared" si="44"/>
        <v>12</v>
      </c>
      <c r="AZ59" s="194">
        <f t="shared" si="44"/>
        <v>29.8</v>
      </c>
      <c r="BA59" s="143">
        <f t="shared" si="44"/>
        <v>46</v>
      </c>
      <c r="BB59" s="143">
        <f t="shared" si="44"/>
        <v>0</v>
      </c>
      <c r="BC59" s="142">
        <f t="shared" si="44"/>
        <v>46</v>
      </c>
    </row>
    <row r="60" spans="1:56" s="30" customFormat="1" x14ac:dyDescent="0.25">
      <c r="A60" s="103" t="s">
        <v>10</v>
      </c>
      <c r="B60" s="157" t="s">
        <v>65</v>
      </c>
      <c r="C60" s="50" t="s">
        <v>139</v>
      </c>
      <c r="D60" s="136">
        <f>SUM(AS60:AX60)</f>
        <v>3</v>
      </c>
      <c r="E60" s="129">
        <f t="shared" ref="E60:E66" si="45">SUM(F60,P60)</f>
        <v>75</v>
      </c>
      <c r="F60" s="105">
        <f t="shared" ref="F60:F66" si="46">SUM(G60:H60,O60)</f>
        <v>30</v>
      </c>
      <c r="G60" s="76">
        <f t="shared" ref="G60:H66" si="47">SUM(Q60,U60,Y60,AC60,AG60,AK60,AO60)</f>
        <v>15</v>
      </c>
      <c r="H60" s="76">
        <f t="shared" si="47"/>
        <v>15</v>
      </c>
      <c r="I60" s="75"/>
      <c r="J60" s="75">
        <v>15</v>
      </c>
      <c r="K60" s="75"/>
      <c r="L60" s="75"/>
      <c r="M60" s="75"/>
      <c r="N60" s="75"/>
      <c r="O60" s="76">
        <f t="shared" ref="O60:P66" si="48">SUM(S60,W60,AA60,AE60,AI60,AM60,AQ60)</f>
        <v>0</v>
      </c>
      <c r="P60" s="196">
        <f t="shared" si="48"/>
        <v>45</v>
      </c>
      <c r="Q60" s="87"/>
      <c r="R60" s="88"/>
      <c r="S60" s="88"/>
      <c r="T60" s="86"/>
      <c r="U60" s="81"/>
      <c r="V60" s="79"/>
      <c r="W60" s="79"/>
      <c r="X60" s="80"/>
      <c r="Y60" s="78"/>
      <c r="Z60" s="79"/>
      <c r="AA60" s="79"/>
      <c r="AB60" s="80"/>
      <c r="AC60" s="78"/>
      <c r="AD60" s="79"/>
      <c r="AE60" s="79"/>
      <c r="AF60" s="80"/>
      <c r="AG60" s="82">
        <v>15</v>
      </c>
      <c r="AH60" s="83">
        <v>15</v>
      </c>
      <c r="AI60" s="79">
        <v>0</v>
      </c>
      <c r="AJ60" s="84">
        <v>45</v>
      </c>
      <c r="AK60" s="78"/>
      <c r="AL60" s="79"/>
      <c r="AM60" s="79"/>
      <c r="AN60" s="80"/>
      <c r="AO60" s="78"/>
      <c r="AP60" s="79"/>
      <c r="AQ60" s="79"/>
      <c r="AR60" s="84"/>
      <c r="AS60" s="78"/>
      <c r="AT60" s="79"/>
      <c r="AU60" s="79"/>
      <c r="AV60" s="79"/>
      <c r="AW60" s="79">
        <v>3</v>
      </c>
      <c r="AX60" s="79"/>
      <c r="AY60" s="80"/>
      <c r="AZ60" s="60">
        <f>F60/25</f>
        <v>1.2</v>
      </c>
      <c r="BA60" s="79">
        <f>SUM(AS60:AY60)</f>
        <v>3</v>
      </c>
      <c r="BB60" s="79"/>
      <c r="BC60" s="80">
        <v>3</v>
      </c>
    </row>
    <row r="61" spans="1:56" s="30" customFormat="1" x14ac:dyDescent="0.25">
      <c r="A61" s="108" t="s">
        <v>9</v>
      </c>
      <c r="B61" s="38" t="s">
        <v>104</v>
      </c>
      <c r="C61" s="46" t="s">
        <v>145</v>
      </c>
      <c r="D61" s="46">
        <f t="shared" ref="D61:D67" si="49">SUM(AS61:AY61)</f>
        <v>4</v>
      </c>
      <c r="E61" s="122">
        <f t="shared" si="45"/>
        <v>100</v>
      </c>
      <c r="F61" s="91">
        <f t="shared" si="46"/>
        <v>30</v>
      </c>
      <c r="G61" s="56">
        <f t="shared" si="47"/>
        <v>15</v>
      </c>
      <c r="H61" s="56">
        <f t="shared" si="47"/>
        <v>15</v>
      </c>
      <c r="I61" s="55"/>
      <c r="J61" s="55">
        <v>15</v>
      </c>
      <c r="K61" s="55"/>
      <c r="L61" s="55"/>
      <c r="M61" s="55"/>
      <c r="N61" s="55"/>
      <c r="O61" s="56">
        <f t="shared" si="48"/>
        <v>0</v>
      </c>
      <c r="P61" s="197">
        <f t="shared" si="48"/>
        <v>70</v>
      </c>
      <c r="Q61" s="57"/>
      <c r="R61" s="58"/>
      <c r="S61" s="58"/>
      <c r="T61" s="59"/>
      <c r="U61" s="60"/>
      <c r="V61" s="58"/>
      <c r="W61" s="58"/>
      <c r="X61" s="59"/>
      <c r="Y61" s="57"/>
      <c r="Z61" s="58"/>
      <c r="AA61" s="58"/>
      <c r="AB61" s="59"/>
      <c r="AC61" s="57"/>
      <c r="AD61" s="58"/>
      <c r="AE61" s="58"/>
      <c r="AF61" s="59"/>
      <c r="AG61" s="57"/>
      <c r="AH61" s="58"/>
      <c r="AI61" s="58"/>
      <c r="AJ61" s="61"/>
      <c r="AK61" s="62">
        <v>15</v>
      </c>
      <c r="AL61" s="63">
        <v>15</v>
      </c>
      <c r="AM61" s="58">
        <v>0</v>
      </c>
      <c r="AN61" s="59">
        <v>70</v>
      </c>
      <c r="AO61" s="62"/>
      <c r="AP61" s="63"/>
      <c r="AQ61" s="58"/>
      <c r="AR61" s="61"/>
      <c r="AS61" s="57"/>
      <c r="AT61" s="58"/>
      <c r="AU61" s="58"/>
      <c r="AV61" s="58"/>
      <c r="AW61" s="58"/>
      <c r="AX61" s="58">
        <v>4</v>
      </c>
      <c r="AY61" s="59"/>
      <c r="AZ61" s="60">
        <f>F61/25</f>
        <v>1.2</v>
      </c>
      <c r="BA61" s="79">
        <f t="shared" ref="BA61:BA66" si="50">SUM(AS61:AY61)</f>
        <v>4</v>
      </c>
      <c r="BB61" s="58"/>
      <c r="BC61" s="59">
        <v>4</v>
      </c>
    </row>
    <row r="62" spans="1:56" s="30" customFormat="1" x14ac:dyDescent="0.25">
      <c r="A62" s="108" t="s">
        <v>8</v>
      </c>
      <c r="B62" s="38" t="s">
        <v>66</v>
      </c>
      <c r="C62" s="46" t="s">
        <v>145</v>
      </c>
      <c r="D62" s="46">
        <f t="shared" si="49"/>
        <v>3</v>
      </c>
      <c r="E62" s="122">
        <f t="shared" si="45"/>
        <v>75</v>
      </c>
      <c r="F62" s="91">
        <f t="shared" si="46"/>
        <v>30</v>
      </c>
      <c r="G62" s="56">
        <f t="shared" si="47"/>
        <v>15</v>
      </c>
      <c r="H62" s="56">
        <f t="shared" si="47"/>
        <v>15</v>
      </c>
      <c r="I62" s="55"/>
      <c r="J62" s="55">
        <v>15</v>
      </c>
      <c r="K62" s="55"/>
      <c r="L62" s="55"/>
      <c r="M62" s="55"/>
      <c r="N62" s="55"/>
      <c r="O62" s="56">
        <f t="shared" si="48"/>
        <v>0</v>
      </c>
      <c r="P62" s="197">
        <f t="shared" si="48"/>
        <v>45</v>
      </c>
      <c r="Q62" s="57"/>
      <c r="R62" s="58"/>
      <c r="S62" s="58"/>
      <c r="T62" s="59"/>
      <c r="U62" s="60"/>
      <c r="V62" s="58"/>
      <c r="W62" s="58"/>
      <c r="X62" s="59"/>
      <c r="Y62" s="57"/>
      <c r="Z62" s="58"/>
      <c r="AA62" s="58"/>
      <c r="AB62" s="59"/>
      <c r="AC62" s="57"/>
      <c r="AD62" s="58"/>
      <c r="AE62" s="58"/>
      <c r="AF62" s="59"/>
      <c r="AG62" s="57"/>
      <c r="AH62" s="58"/>
      <c r="AI62" s="58"/>
      <c r="AJ62" s="61"/>
      <c r="AK62" s="62">
        <v>15</v>
      </c>
      <c r="AL62" s="63">
        <v>15</v>
      </c>
      <c r="AM62" s="58">
        <v>0</v>
      </c>
      <c r="AN62" s="59">
        <v>45</v>
      </c>
      <c r="AO62" s="57"/>
      <c r="AP62" s="58"/>
      <c r="AQ62" s="58"/>
      <c r="AR62" s="61"/>
      <c r="AS62" s="57"/>
      <c r="AT62" s="58"/>
      <c r="AU62" s="58"/>
      <c r="AV62" s="58"/>
      <c r="AW62" s="58"/>
      <c r="AX62" s="58">
        <v>3</v>
      </c>
      <c r="AY62" s="59"/>
      <c r="AZ62" s="60">
        <f t="shared" ref="AZ62:AZ66" si="51">F62/25</f>
        <v>1.2</v>
      </c>
      <c r="BA62" s="79">
        <f t="shared" si="50"/>
        <v>3</v>
      </c>
      <c r="BB62" s="58"/>
      <c r="BC62" s="59">
        <v>3</v>
      </c>
    </row>
    <row r="63" spans="1:56" s="30" customFormat="1" x14ac:dyDescent="0.25">
      <c r="A63" s="108" t="s">
        <v>7</v>
      </c>
      <c r="B63" s="144" t="s">
        <v>149</v>
      </c>
      <c r="C63" s="47" t="s">
        <v>134</v>
      </c>
      <c r="D63" s="46">
        <f t="shared" si="49"/>
        <v>3</v>
      </c>
      <c r="E63" s="122">
        <f t="shared" si="45"/>
        <v>75</v>
      </c>
      <c r="F63" s="91">
        <f t="shared" si="46"/>
        <v>15</v>
      </c>
      <c r="G63" s="56">
        <f t="shared" si="47"/>
        <v>0</v>
      </c>
      <c r="H63" s="56">
        <f t="shared" si="47"/>
        <v>15</v>
      </c>
      <c r="I63" s="55"/>
      <c r="J63" s="55"/>
      <c r="K63" s="55"/>
      <c r="L63" s="55">
        <v>15</v>
      </c>
      <c r="M63" s="55"/>
      <c r="N63" s="55"/>
      <c r="O63" s="56">
        <f t="shared" si="48"/>
        <v>0</v>
      </c>
      <c r="P63" s="197">
        <f t="shared" si="48"/>
        <v>60</v>
      </c>
      <c r="Q63" s="57"/>
      <c r="R63" s="58"/>
      <c r="S63" s="58"/>
      <c r="T63" s="59"/>
      <c r="U63" s="60"/>
      <c r="V63" s="58"/>
      <c r="W63" s="58"/>
      <c r="X63" s="59"/>
      <c r="Y63" s="57"/>
      <c r="Z63" s="58"/>
      <c r="AA63" s="58"/>
      <c r="AB63" s="59"/>
      <c r="AC63" s="57"/>
      <c r="AD63" s="58"/>
      <c r="AE63" s="58"/>
      <c r="AF63" s="59"/>
      <c r="AG63" s="57"/>
      <c r="AH63" s="58"/>
      <c r="AI63" s="58"/>
      <c r="AJ63" s="61"/>
      <c r="AK63" s="57"/>
      <c r="AL63" s="58"/>
      <c r="AM63" s="58"/>
      <c r="AN63" s="59"/>
      <c r="AO63" s="62">
        <v>0</v>
      </c>
      <c r="AP63" s="63">
        <v>15</v>
      </c>
      <c r="AQ63" s="58">
        <v>0</v>
      </c>
      <c r="AR63" s="61">
        <v>60</v>
      </c>
      <c r="AS63" s="57"/>
      <c r="AT63" s="58"/>
      <c r="AU63" s="58"/>
      <c r="AV63" s="58"/>
      <c r="AW63" s="58"/>
      <c r="AX63" s="58"/>
      <c r="AY63" s="59">
        <v>3</v>
      </c>
      <c r="AZ63" s="60">
        <f t="shared" si="51"/>
        <v>0.6</v>
      </c>
      <c r="BA63" s="79">
        <f t="shared" si="50"/>
        <v>3</v>
      </c>
      <c r="BB63" s="58"/>
      <c r="BC63" s="59">
        <v>3</v>
      </c>
    </row>
    <row r="64" spans="1:56" s="30" customFormat="1" x14ac:dyDescent="0.25">
      <c r="A64" s="108" t="s">
        <v>6</v>
      </c>
      <c r="B64" s="158" t="s">
        <v>68</v>
      </c>
      <c r="C64" s="47" t="s">
        <v>132</v>
      </c>
      <c r="D64" s="46">
        <f t="shared" si="49"/>
        <v>4</v>
      </c>
      <c r="E64" s="122">
        <f t="shared" si="45"/>
        <v>100</v>
      </c>
      <c r="F64" s="91">
        <f t="shared" si="46"/>
        <v>30</v>
      </c>
      <c r="G64" s="56">
        <f t="shared" si="47"/>
        <v>0</v>
      </c>
      <c r="H64" s="56">
        <f t="shared" si="47"/>
        <v>30</v>
      </c>
      <c r="I64" s="55"/>
      <c r="J64" s="55">
        <v>30</v>
      </c>
      <c r="K64" s="55"/>
      <c r="L64" s="55"/>
      <c r="M64" s="55"/>
      <c r="N64" s="55"/>
      <c r="O64" s="56">
        <f t="shared" si="48"/>
        <v>0</v>
      </c>
      <c r="P64" s="197">
        <f t="shared" si="48"/>
        <v>70</v>
      </c>
      <c r="Q64" s="57"/>
      <c r="R64" s="58"/>
      <c r="S64" s="58"/>
      <c r="T64" s="59"/>
      <c r="U64" s="60"/>
      <c r="V64" s="58"/>
      <c r="W64" s="58"/>
      <c r="X64" s="59"/>
      <c r="Y64" s="57"/>
      <c r="Z64" s="58"/>
      <c r="AA64" s="58"/>
      <c r="AB64" s="59"/>
      <c r="AC64" s="57"/>
      <c r="AD64" s="58"/>
      <c r="AE64" s="58"/>
      <c r="AF64" s="59"/>
      <c r="AG64" s="57"/>
      <c r="AH64" s="58"/>
      <c r="AI64" s="58"/>
      <c r="AJ64" s="61"/>
      <c r="AK64" s="57"/>
      <c r="AL64" s="58"/>
      <c r="AM64" s="58"/>
      <c r="AN64" s="59"/>
      <c r="AO64" s="62">
        <v>0</v>
      </c>
      <c r="AP64" s="63">
        <v>30</v>
      </c>
      <c r="AQ64" s="58">
        <v>0</v>
      </c>
      <c r="AR64" s="61">
        <v>70</v>
      </c>
      <c r="AS64" s="57"/>
      <c r="AT64" s="58"/>
      <c r="AU64" s="58"/>
      <c r="AV64" s="58"/>
      <c r="AW64" s="58"/>
      <c r="AX64" s="58"/>
      <c r="AY64" s="59">
        <v>4</v>
      </c>
      <c r="AZ64" s="60">
        <f t="shared" si="51"/>
        <v>1.2</v>
      </c>
      <c r="BA64" s="79">
        <f t="shared" si="50"/>
        <v>4</v>
      </c>
      <c r="BB64" s="58"/>
      <c r="BC64" s="59">
        <v>4</v>
      </c>
    </row>
    <row r="65" spans="1:55" s="30" customFormat="1" x14ac:dyDescent="0.25">
      <c r="A65" s="108" t="s">
        <v>5</v>
      </c>
      <c r="B65" s="38" t="s">
        <v>103</v>
      </c>
      <c r="C65" s="46" t="s">
        <v>145</v>
      </c>
      <c r="D65" s="46">
        <f t="shared" si="49"/>
        <v>2</v>
      </c>
      <c r="E65" s="122">
        <f t="shared" si="45"/>
        <v>50</v>
      </c>
      <c r="F65" s="91">
        <f t="shared" si="46"/>
        <v>30</v>
      </c>
      <c r="G65" s="56">
        <f t="shared" si="47"/>
        <v>0</v>
      </c>
      <c r="H65" s="56">
        <f t="shared" si="47"/>
        <v>30</v>
      </c>
      <c r="I65" s="55"/>
      <c r="J65" s="55">
        <v>30</v>
      </c>
      <c r="K65" s="55"/>
      <c r="L65" s="55"/>
      <c r="M65" s="55"/>
      <c r="N65" s="55"/>
      <c r="O65" s="56">
        <f t="shared" si="48"/>
        <v>0</v>
      </c>
      <c r="P65" s="197">
        <f t="shared" si="48"/>
        <v>20</v>
      </c>
      <c r="Q65" s="57"/>
      <c r="R65" s="58"/>
      <c r="S65" s="58"/>
      <c r="T65" s="59"/>
      <c r="U65" s="60"/>
      <c r="V65" s="58"/>
      <c r="W65" s="58"/>
      <c r="X65" s="59"/>
      <c r="Y65" s="57"/>
      <c r="Z65" s="58"/>
      <c r="AA65" s="58"/>
      <c r="AB65" s="59"/>
      <c r="AC65" s="57"/>
      <c r="AD65" s="58"/>
      <c r="AE65" s="58"/>
      <c r="AF65" s="59"/>
      <c r="AG65" s="57"/>
      <c r="AH65" s="58"/>
      <c r="AI65" s="58"/>
      <c r="AJ65" s="61"/>
      <c r="AK65" s="62">
        <v>0</v>
      </c>
      <c r="AL65" s="63">
        <v>30</v>
      </c>
      <c r="AM65" s="58">
        <v>0</v>
      </c>
      <c r="AN65" s="59">
        <v>20</v>
      </c>
      <c r="AO65" s="60"/>
      <c r="AP65" s="58"/>
      <c r="AQ65" s="58"/>
      <c r="AR65" s="61"/>
      <c r="AS65" s="57"/>
      <c r="AT65" s="58"/>
      <c r="AU65" s="58"/>
      <c r="AV65" s="58"/>
      <c r="AW65" s="58"/>
      <c r="AX65" s="58">
        <v>2</v>
      </c>
      <c r="AY65" s="59"/>
      <c r="AZ65" s="60">
        <f t="shared" si="51"/>
        <v>1.2</v>
      </c>
      <c r="BA65" s="79">
        <f t="shared" si="50"/>
        <v>2</v>
      </c>
      <c r="BB65" s="58"/>
      <c r="BC65" s="59">
        <v>2</v>
      </c>
    </row>
    <row r="66" spans="1:55" s="30" customFormat="1" x14ac:dyDescent="0.25">
      <c r="A66" s="108" t="s">
        <v>20</v>
      </c>
      <c r="B66" s="170" t="s">
        <v>152</v>
      </c>
      <c r="C66" s="53" t="s">
        <v>75</v>
      </c>
      <c r="D66" s="46">
        <f t="shared" si="49"/>
        <v>5</v>
      </c>
      <c r="E66" s="36">
        <f t="shared" si="45"/>
        <v>125</v>
      </c>
      <c r="F66" s="91">
        <f t="shared" si="46"/>
        <v>30</v>
      </c>
      <c r="G66" s="56">
        <f t="shared" si="47"/>
        <v>15</v>
      </c>
      <c r="H66" s="56">
        <f t="shared" si="47"/>
        <v>15</v>
      </c>
      <c r="I66" s="55"/>
      <c r="J66" s="55">
        <v>15</v>
      </c>
      <c r="K66" s="55"/>
      <c r="L66" s="55"/>
      <c r="M66" s="55"/>
      <c r="N66" s="55"/>
      <c r="O66" s="56">
        <f t="shared" si="48"/>
        <v>0</v>
      </c>
      <c r="P66" s="197">
        <f t="shared" si="48"/>
        <v>95</v>
      </c>
      <c r="Q66" s="57"/>
      <c r="R66" s="58"/>
      <c r="S66" s="58"/>
      <c r="T66" s="59"/>
      <c r="U66" s="60"/>
      <c r="V66" s="58"/>
      <c r="W66" s="58"/>
      <c r="X66" s="59"/>
      <c r="Y66" s="57"/>
      <c r="Z66" s="58"/>
      <c r="AA66" s="58"/>
      <c r="AB66" s="59"/>
      <c r="AC66" s="57"/>
      <c r="AD66" s="58"/>
      <c r="AE66" s="58"/>
      <c r="AF66" s="59"/>
      <c r="AG66" s="57"/>
      <c r="AH66" s="58"/>
      <c r="AI66" s="58"/>
      <c r="AJ66" s="61"/>
      <c r="AK66" s="57"/>
      <c r="AL66" s="58"/>
      <c r="AM66" s="58"/>
      <c r="AN66" s="59"/>
      <c r="AO66" s="95">
        <v>15</v>
      </c>
      <c r="AP66" s="63">
        <v>15</v>
      </c>
      <c r="AQ66" s="58">
        <v>0</v>
      </c>
      <c r="AR66" s="59">
        <v>95</v>
      </c>
      <c r="AS66" s="60"/>
      <c r="AT66" s="58"/>
      <c r="AU66" s="58"/>
      <c r="AV66" s="58"/>
      <c r="AW66" s="58"/>
      <c r="AX66" s="58"/>
      <c r="AY66" s="59">
        <v>5</v>
      </c>
      <c r="AZ66" s="60">
        <f t="shared" si="51"/>
        <v>1.2</v>
      </c>
      <c r="BA66" s="58">
        <f t="shared" si="50"/>
        <v>5</v>
      </c>
      <c r="BB66" s="58"/>
      <c r="BC66" s="59">
        <v>5</v>
      </c>
    </row>
    <row r="67" spans="1:55" s="30" customFormat="1" ht="35.4" thickBot="1" x14ac:dyDescent="0.3">
      <c r="A67" s="108" t="s">
        <v>21</v>
      </c>
      <c r="B67" s="145" t="s">
        <v>176</v>
      </c>
      <c r="C67" s="160" t="s">
        <v>185</v>
      </c>
      <c r="D67" s="46">
        <f t="shared" si="49"/>
        <v>22</v>
      </c>
      <c r="E67" s="184">
        <f t="shared" ref="E67" si="52">SUM(F67,P67)</f>
        <v>560</v>
      </c>
      <c r="F67" s="185">
        <f t="shared" ref="F67" si="53">SUM(G67:H67,O67)</f>
        <v>560</v>
      </c>
      <c r="G67" s="56">
        <f t="shared" ref="G67" si="54">SUM(Q67,U67,Y67,AC67,AG67,AK67,AO67)</f>
        <v>0</v>
      </c>
      <c r="H67" s="56">
        <f t="shared" ref="H67" si="55">SUM(R67,V67,Z67,AD67,AH67,AL67,AP67)</f>
        <v>560</v>
      </c>
      <c r="I67" s="162"/>
      <c r="J67" s="162"/>
      <c r="K67" s="162">
        <v>560</v>
      </c>
      <c r="L67" s="162"/>
      <c r="M67" s="162"/>
      <c r="N67" s="162"/>
      <c r="O67" s="161">
        <v>0</v>
      </c>
      <c r="P67" s="163">
        <v>0</v>
      </c>
      <c r="Q67" s="169"/>
      <c r="R67" s="198"/>
      <c r="S67" s="198"/>
      <c r="T67" s="109"/>
      <c r="U67" s="119"/>
      <c r="V67" s="164"/>
      <c r="W67" s="164"/>
      <c r="X67" s="109"/>
      <c r="Y67" s="164"/>
      <c r="Z67" s="182"/>
      <c r="AA67" s="164"/>
      <c r="AB67" s="109"/>
      <c r="AC67" s="164"/>
      <c r="AD67" s="168">
        <v>240</v>
      </c>
      <c r="AE67" s="164"/>
      <c r="AF67" s="109"/>
      <c r="AG67" s="164"/>
      <c r="AH67" s="168">
        <v>160</v>
      </c>
      <c r="AI67" s="164"/>
      <c r="AJ67" s="109"/>
      <c r="AK67" s="164"/>
      <c r="AL67" s="168">
        <v>160</v>
      </c>
      <c r="AM67" s="164"/>
      <c r="AN67" s="166"/>
      <c r="AO67" s="165"/>
      <c r="AP67" s="165"/>
      <c r="AQ67" s="164"/>
      <c r="AR67" s="166"/>
      <c r="AS67" s="164"/>
      <c r="AT67" s="164"/>
      <c r="AU67" s="183"/>
      <c r="AV67" s="164">
        <v>10</v>
      </c>
      <c r="AW67" s="164">
        <v>6</v>
      </c>
      <c r="AX67" s="164">
        <v>6</v>
      </c>
      <c r="AY67" s="166"/>
      <c r="AZ67" s="164">
        <v>22</v>
      </c>
      <c r="BA67" s="164">
        <v>22</v>
      </c>
      <c r="BB67" s="164"/>
      <c r="BC67" s="109">
        <v>22</v>
      </c>
    </row>
    <row r="68" spans="1:55" s="32" customFormat="1" ht="76.5" customHeight="1" thickBot="1" x14ac:dyDescent="0.3">
      <c r="A68" s="125" t="s">
        <v>115</v>
      </c>
      <c r="B68" s="43" t="s">
        <v>167</v>
      </c>
      <c r="C68" s="49"/>
      <c r="D68" s="49">
        <f>SUM(D69:D76)</f>
        <v>46</v>
      </c>
      <c r="E68" s="192">
        <f>SUM(E69:E76)</f>
        <v>1160</v>
      </c>
      <c r="F68" s="74">
        <f>SUM(F69:F76)</f>
        <v>755</v>
      </c>
      <c r="G68" s="74">
        <f t="shared" ref="G68:BC68" si="56">SUM(G69:G76)</f>
        <v>60</v>
      </c>
      <c r="H68" s="74">
        <f t="shared" si="56"/>
        <v>695</v>
      </c>
      <c r="I68" s="74">
        <f t="shared" si="56"/>
        <v>0</v>
      </c>
      <c r="J68" s="74">
        <f t="shared" si="56"/>
        <v>90</v>
      </c>
      <c r="K68" s="74">
        <f t="shared" si="56"/>
        <v>560</v>
      </c>
      <c r="L68" s="74">
        <f t="shared" si="56"/>
        <v>45</v>
      </c>
      <c r="M68" s="74">
        <f t="shared" si="56"/>
        <v>0</v>
      </c>
      <c r="N68" s="74">
        <f t="shared" si="56"/>
        <v>0</v>
      </c>
      <c r="O68" s="74">
        <f t="shared" si="56"/>
        <v>0</v>
      </c>
      <c r="P68" s="186">
        <f t="shared" si="56"/>
        <v>405</v>
      </c>
      <c r="Q68" s="74">
        <f t="shared" si="56"/>
        <v>0</v>
      </c>
      <c r="R68" s="74">
        <f t="shared" si="56"/>
        <v>0</v>
      </c>
      <c r="S68" s="74">
        <f t="shared" si="56"/>
        <v>0</v>
      </c>
      <c r="T68" s="191">
        <f t="shared" si="56"/>
        <v>0</v>
      </c>
      <c r="U68" s="192">
        <f t="shared" si="56"/>
        <v>0</v>
      </c>
      <c r="V68" s="74">
        <f t="shared" si="56"/>
        <v>0</v>
      </c>
      <c r="W68" s="74">
        <f t="shared" si="56"/>
        <v>0</v>
      </c>
      <c r="X68" s="186">
        <f t="shared" si="56"/>
        <v>0</v>
      </c>
      <c r="Y68" s="74">
        <f t="shared" si="56"/>
        <v>0</v>
      </c>
      <c r="Z68" s="74">
        <f t="shared" si="56"/>
        <v>0</v>
      </c>
      <c r="AA68" s="74">
        <f t="shared" si="56"/>
        <v>0</v>
      </c>
      <c r="AB68" s="191">
        <f t="shared" si="56"/>
        <v>0</v>
      </c>
      <c r="AC68" s="192">
        <f t="shared" si="56"/>
        <v>0</v>
      </c>
      <c r="AD68" s="74">
        <f t="shared" si="56"/>
        <v>240</v>
      </c>
      <c r="AE68" s="74">
        <f t="shared" si="56"/>
        <v>0</v>
      </c>
      <c r="AF68" s="186">
        <f t="shared" si="56"/>
        <v>0</v>
      </c>
      <c r="AG68" s="74">
        <f t="shared" si="56"/>
        <v>15</v>
      </c>
      <c r="AH68" s="74">
        <f t="shared" si="56"/>
        <v>190</v>
      </c>
      <c r="AI68" s="74">
        <f t="shared" si="56"/>
        <v>0</v>
      </c>
      <c r="AJ68" s="191">
        <f t="shared" si="56"/>
        <v>30</v>
      </c>
      <c r="AK68" s="192">
        <f t="shared" si="56"/>
        <v>30</v>
      </c>
      <c r="AL68" s="74">
        <f t="shared" si="56"/>
        <v>220</v>
      </c>
      <c r="AM68" s="74">
        <f t="shared" si="56"/>
        <v>0</v>
      </c>
      <c r="AN68" s="74">
        <f t="shared" si="56"/>
        <v>140</v>
      </c>
      <c r="AO68" s="74">
        <f t="shared" si="56"/>
        <v>15</v>
      </c>
      <c r="AP68" s="74">
        <f t="shared" si="56"/>
        <v>45</v>
      </c>
      <c r="AQ68" s="74">
        <f t="shared" si="56"/>
        <v>0</v>
      </c>
      <c r="AR68" s="186">
        <f t="shared" si="56"/>
        <v>235</v>
      </c>
      <c r="AS68" s="74">
        <f t="shared" si="56"/>
        <v>0</v>
      </c>
      <c r="AT68" s="74">
        <f t="shared" si="56"/>
        <v>0</v>
      </c>
      <c r="AU68" s="74">
        <f t="shared" si="56"/>
        <v>0</v>
      </c>
      <c r="AV68" s="74">
        <f t="shared" si="56"/>
        <v>10</v>
      </c>
      <c r="AW68" s="74">
        <f t="shared" si="56"/>
        <v>9</v>
      </c>
      <c r="AX68" s="74">
        <f t="shared" si="56"/>
        <v>15</v>
      </c>
      <c r="AY68" s="191">
        <f t="shared" si="56"/>
        <v>12</v>
      </c>
      <c r="AZ68" s="192">
        <f t="shared" si="56"/>
        <v>29.8</v>
      </c>
      <c r="BA68" s="74">
        <f t="shared" si="56"/>
        <v>46</v>
      </c>
      <c r="BB68" s="74">
        <f t="shared" si="56"/>
        <v>0</v>
      </c>
      <c r="BC68" s="186">
        <f t="shared" si="56"/>
        <v>46</v>
      </c>
    </row>
    <row r="69" spans="1:55" s="30" customFormat="1" x14ac:dyDescent="0.25">
      <c r="A69" s="103" t="s">
        <v>10</v>
      </c>
      <c r="B69" s="146" t="s">
        <v>154</v>
      </c>
      <c r="C69" s="50" t="s">
        <v>139</v>
      </c>
      <c r="D69" s="50">
        <f>SUM(AS69:AY69)</f>
        <v>2</v>
      </c>
      <c r="E69" s="129">
        <f t="shared" ref="E69:E75" si="57">SUM(F69,P69)</f>
        <v>50</v>
      </c>
      <c r="F69" s="105">
        <f t="shared" ref="F69:F75" si="58">SUM(G69:H69,O69)</f>
        <v>30</v>
      </c>
      <c r="G69" s="76">
        <f t="shared" ref="G69:H75" si="59">SUM(Q69,U69,Y69,AC69,AG69,AK69,AO69)</f>
        <v>15</v>
      </c>
      <c r="H69" s="76">
        <f t="shared" si="59"/>
        <v>15</v>
      </c>
      <c r="I69" s="75"/>
      <c r="J69" s="75">
        <v>15</v>
      </c>
      <c r="K69" s="75"/>
      <c r="L69" s="75"/>
      <c r="M69" s="75"/>
      <c r="N69" s="75"/>
      <c r="O69" s="76">
        <f t="shared" ref="O69:P75" si="60">SUM(S69,W69,AA69,AE69,AI69,AM69,AQ69)</f>
        <v>0</v>
      </c>
      <c r="P69" s="196">
        <f t="shared" si="60"/>
        <v>20</v>
      </c>
      <c r="Q69" s="87"/>
      <c r="R69" s="88"/>
      <c r="S69" s="88"/>
      <c r="T69" s="86"/>
      <c r="U69" s="81"/>
      <c r="V69" s="79"/>
      <c r="W69" s="79"/>
      <c r="X69" s="80"/>
      <c r="Y69" s="78"/>
      <c r="Z69" s="79"/>
      <c r="AA69" s="79"/>
      <c r="AB69" s="80"/>
      <c r="AC69" s="78"/>
      <c r="AD69" s="79"/>
      <c r="AE69" s="79"/>
      <c r="AF69" s="80"/>
      <c r="AG69" s="82">
        <v>15</v>
      </c>
      <c r="AH69" s="83">
        <v>15</v>
      </c>
      <c r="AI69" s="79">
        <v>0</v>
      </c>
      <c r="AJ69" s="80">
        <v>20</v>
      </c>
      <c r="AK69" s="81"/>
      <c r="AL69" s="79"/>
      <c r="AM69" s="79"/>
      <c r="AN69" s="80"/>
      <c r="AO69" s="81"/>
      <c r="AP69" s="79"/>
      <c r="AQ69" s="79"/>
      <c r="AR69" s="80"/>
      <c r="AS69" s="81"/>
      <c r="AT69" s="79"/>
      <c r="AU69" s="79"/>
      <c r="AV69" s="79"/>
      <c r="AW69" s="79">
        <v>2</v>
      </c>
      <c r="AX69" s="79"/>
      <c r="AY69" s="80"/>
      <c r="AZ69" s="60">
        <f>F78/25</f>
        <v>1.2</v>
      </c>
      <c r="BA69" s="79">
        <f>SUM(AS69:AY69)</f>
        <v>2</v>
      </c>
      <c r="BB69" s="79"/>
      <c r="BC69" s="80">
        <v>2</v>
      </c>
    </row>
    <row r="70" spans="1:55" s="30" customFormat="1" x14ac:dyDescent="0.25">
      <c r="A70" s="108" t="s">
        <v>9</v>
      </c>
      <c r="B70" s="39" t="s">
        <v>129</v>
      </c>
      <c r="C70" s="46" t="s">
        <v>139</v>
      </c>
      <c r="D70" s="50">
        <f t="shared" ref="D70:D76" si="61">SUM(AS70:AY70)</f>
        <v>1</v>
      </c>
      <c r="E70" s="122">
        <f t="shared" si="57"/>
        <v>25</v>
      </c>
      <c r="F70" s="91">
        <f t="shared" si="58"/>
        <v>15</v>
      </c>
      <c r="G70" s="56">
        <f t="shared" si="59"/>
        <v>0</v>
      </c>
      <c r="H70" s="56">
        <f t="shared" si="59"/>
        <v>15</v>
      </c>
      <c r="I70" s="55"/>
      <c r="J70" s="55">
        <v>15</v>
      </c>
      <c r="K70" s="55"/>
      <c r="L70" s="55"/>
      <c r="M70" s="55"/>
      <c r="N70" s="55"/>
      <c r="O70" s="76">
        <f t="shared" si="60"/>
        <v>0</v>
      </c>
      <c r="P70" s="197">
        <f t="shared" si="60"/>
        <v>10</v>
      </c>
      <c r="Q70" s="57"/>
      <c r="R70" s="58"/>
      <c r="S70" s="58"/>
      <c r="T70" s="59"/>
      <c r="U70" s="60"/>
      <c r="V70" s="58"/>
      <c r="W70" s="58"/>
      <c r="X70" s="59"/>
      <c r="Y70" s="57"/>
      <c r="Z70" s="58"/>
      <c r="AA70" s="58"/>
      <c r="AB70" s="59"/>
      <c r="AC70" s="57"/>
      <c r="AD70" s="58"/>
      <c r="AE70" s="58"/>
      <c r="AF70" s="59"/>
      <c r="AG70" s="62"/>
      <c r="AH70" s="63">
        <v>15</v>
      </c>
      <c r="AI70" s="58"/>
      <c r="AJ70" s="59">
        <v>10</v>
      </c>
      <c r="AK70" s="60"/>
      <c r="AL70" s="58"/>
      <c r="AM70" s="58"/>
      <c r="AN70" s="59"/>
      <c r="AO70" s="60"/>
      <c r="AP70" s="58"/>
      <c r="AQ70" s="58"/>
      <c r="AR70" s="59"/>
      <c r="AS70" s="60"/>
      <c r="AT70" s="58"/>
      <c r="AU70" s="58"/>
      <c r="AV70" s="58"/>
      <c r="AW70" s="58">
        <v>1</v>
      </c>
      <c r="AX70" s="58"/>
      <c r="AY70" s="59"/>
      <c r="AZ70" s="60">
        <f>F70/25</f>
        <v>0.6</v>
      </c>
      <c r="BA70" s="79">
        <f t="shared" ref="BA70:BA75" si="62">SUM(AS70:AY70)</f>
        <v>1</v>
      </c>
      <c r="BB70" s="58"/>
      <c r="BC70" s="59">
        <v>1</v>
      </c>
    </row>
    <row r="71" spans="1:55" s="30" customFormat="1" x14ac:dyDescent="0.25">
      <c r="A71" s="108" t="s">
        <v>8</v>
      </c>
      <c r="B71" s="39" t="s">
        <v>130</v>
      </c>
      <c r="C71" s="46" t="s">
        <v>145</v>
      </c>
      <c r="D71" s="50">
        <f t="shared" si="61"/>
        <v>2</v>
      </c>
      <c r="E71" s="122">
        <f t="shared" si="57"/>
        <v>50</v>
      </c>
      <c r="F71" s="91">
        <f t="shared" si="58"/>
        <v>15</v>
      </c>
      <c r="G71" s="56">
        <f t="shared" si="59"/>
        <v>0</v>
      </c>
      <c r="H71" s="56">
        <f t="shared" si="59"/>
        <v>15</v>
      </c>
      <c r="I71" s="55"/>
      <c r="J71" s="55">
        <v>15</v>
      </c>
      <c r="K71" s="55"/>
      <c r="L71" s="55"/>
      <c r="M71" s="55"/>
      <c r="N71" s="55"/>
      <c r="O71" s="76">
        <f t="shared" si="60"/>
        <v>0</v>
      </c>
      <c r="P71" s="197">
        <f t="shared" si="60"/>
        <v>35</v>
      </c>
      <c r="Q71" s="57"/>
      <c r="R71" s="58"/>
      <c r="S71" s="58"/>
      <c r="T71" s="59"/>
      <c r="U71" s="60"/>
      <c r="V71" s="58"/>
      <c r="W71" s="58"/>
      <c r="X71" s="59"/>
      <c r="Y71" s="57"/>
      <c r="Z71" s="58"/>
      <c r="AA71" s="58"/>
      <c r="AB71" s="59"/>
      <c r="AC71" s="57"/>
      <c r="AD71" s="58"/>
      <c r="AE71" s="58"/>
      <c r="AF71" s="59"/>
      <c r="AG71" s="57"/>
      <c r="AH71" s="58"/>
      <c r="AI71" s="58"/>
      <c r="AJ71" s="59"/>
      <c r="AK71" s="95"/>
      <c r="AL71" s="63">
        <v>15</v>
      </c>
      <c r="AM71" s="58">
        <v>0</v>
      </c>
      <c r="AN71" s="59">
        <v>35</v>
      </c>
      <c r="AO71" s="60"/>
      <c r="AP71" s="58"/>
      <c r="AQ71" s="58"/>
      <c r="AR71" s="59"/>
      <c r="AS71" s="60"/>
      <c r="AT71" s="58"/>
      <c r="AU71" s="58"/>
      <c r="AV71" s="58"/>
      <c r="AW71" s="58"/>
      <c r="AX71" s="58">
        <v>2</v>
      </c>
      <c r="AY71" s="59"/>
      <c r="AZ71" s="60">
        <f t="shared" ref="AZ71:AZ75" si="63">F71/25</f>
        <v>0.6</v>
      </c>
      <c r="BA71" s="79">
        <f t="shared" si="62"/>
        <v>2</v>
      </c>
      <c r="BB71" s="58"/>
      <c r="BC71" s="59">
        <v>2</v>
      </c>
    </row>
    <row r="72" spans="1:55" s="30" customFormat="1" x14ac:dyDescent="0.25">
      <c r="A72" s="108" t="s">
        <v>7</v>
      </c>
      <c r="B72" s="144" t="s">
        <v>153</v>
      </c>
      <c r="C72" s="53" t="s">
        <v>96</v>
      </c>
      <c r="D72" s="50">
        <f t="shared" si="61"/>
        <v>7</v>
      </c>
      <c r="E72" s="122">
        <f t="shared" si="57"/>
        <v>175</v>
      </c>
      <c r="F72" s="91">
        <f t="shared" si="58"/>
        <v>60</v>
      </c>
      <c r="G72" s="56">
        <f t="shared" si="59"/>
        <v>15</v>
      </c>
      <c r="H72" s="56">
        <f t="shared" si="59"/>
        <v>45</v>
      </c>
      <c r="I72" s="55"/>
      <c r="J72" s="55">
        <v>30</v>
      </c>
      <c r="K72" s="55"/>
      <c r="L72" s="55">
        <v>15</v>
      </c>
      <c r="M72" s="55"/>
      <c r="N72" s="55"/>
      <c r="O72" s="76">
        <f t="shared" si="60"/>
        <v>0</v>
      </c>
      <c r="P72" s="197">
        <f t="shared" si="60"/>
        <v>115</v>
      </c>
      <c r="Q72" s="57"/>
      <c r="R72" s="58"/>
      <c r="S72" s="58"/>
      <c r="T72" s="59"/>
      <c r="U72" s="60"/>
      <c r="V72" s="58"/>
      <c r="W72" s="58"/>
      <c r="X72" s="59"/>
      <c r="Y72" s="57"/>
      <c r="Z72" s="58"/>
      <c r="AA72" s="58"/>
      <c r="AB72" s="59"/>
      <c r="AC72" s="57"/>
      <c r="AD72" s="58"/>
      <c r="AE72" s="58"/>
      <c r="AF72" s="59"/>
      <c r="AG72" s="57"/>
      <c r="AH72" s="58"/>
      <c r="AI72" s="58"/>
      <c r="AJ72" s="59"/>
      <c r="AK72" s="95">
        <v>15</v>
      </c>
      <c r="AL72" s="63">
        <v>30</v>
      </c>
      <c r="AM72" s="58">
        <v>0</v>
      </c>
      <c r="AN72" s="59">
        <v>35</v>
      </c>
      <c r="AO72" s="60"/>
      <c r="AP72" s="63">
        <v>15</v>
      </c>
      <c r="AQ72" s="58">
        <v>0</v>
      </c>
      <c r="AR72" s="59">
        <v>80</v>
      </c>
      <c r="AS72" s="60"/>
      <c r="AT72" s="58"/>
      <c r="AU72" s="58"/>
      <c r="AV72" s="58"/>
      <c r="AW72" s="58"/>
      <c r="AX72" s="58">
        <v>3</v>
      </c>
      <c r="AY72" s="59">
        <v>4</v>
      </c>
      <c r="AZ72" s="60">
        <f t="shared" si="63"/>
        <v>2.4</v>
      </c>
      <c r="BA72" s="79">
        <f t="shared" si="62"/>
        <v>7</v>
      </c>
      <c r="BB72" s="58"/>
      <c r="BC72" s="59">
        <v>7</v>
      </c>
    </row>
    <row r="73" spans="1:55" s="30" customFormat="1" x14ac:dyDescent="0.25">
      <c r="A73" s="108" t="s">
        <v>6</v>
      </c>
      <c r="B73" s="144" t="s">
        <v>155</v>
      </c>
      <c r="C73" s="46" t="s">
        <v>145</v>
      </c>
      <c r="D73" s="50">
        <f t="shared" si="61"/>
        <v>4</v>
      </c>
      <c r="E73" s="122">
        <f t="shared" si="57"/>
        <v>100</v>
      </c>
      <c r="F73" s="91">
        <f t="shared" si="58"/>
        <v>30</v>
      </c>
      <c r="G73" s="56">
        <f t="shared" si="59"/>
        <v>15</v>
      </c>
      <c r="H73" s="56">
        <f t="shared" si="59"/>
        <v>15</v>
      </c>
      <c r="I73" s="55"/>
      <c r="J73" s="55"/>
      <c r="K73" s="55"/>
      <c r="L73" s="55">
        <v>15</v>
      </c>
      <c r="M73" s="55"/>
      <c r="N73" s="55"/>
      <c r="O73" s="76">
        <f t="shared" si="60"/>
        <v>0</v>
      </c>
      <c r="P73" s="197">
        <f t="shared" si="60"/>
        <v>70</v>
      </c>
      <c r="Q73" s="57"/>
      <c r="R73" s="58"/>
      <c r="S73" s="58"/>
      <c r="T73" s="59"/>
      <c r="U73" s="60"/>
      <c r="V73" s="58"/>
      <c r="W73" s="58"/>
      <c r="X73" s="59"/>
      <c r="Y73" s="57"/>
      <c r="Z73" s="58"/>
      <c r="AA73" s="58"/>
      <c r="AB73" s="59"/>
      <c r="AC73" s="60"/>
      <c r="AD73" s="58"/>
      <c r="AE73" s="58"/>
      <c r="AF73" s="59"/>
      <c r="AG73" s="60"/>
      <c r="AH73" s="58"/>
      <c r="AI73" s="58"/>
      <c r="AJ73" s="59"/>
      <c r="AK73" s="95">
        <v>15</v>
      </c>
      <c r="AL73" s="63">
        <v>15</v>
      </c>
      <c r="AM73" s="58">
        <v>0</v>
      </c>
      <c r="AN73" s="59">
        <v>70</v>
      </c>
      <c r="AO73" s="95"/>
      <c r="AP73" s="63"/>
      <c r="AQ73" s="58"/>
      <c r="AR73" s="59"/>
      <c r="AS73" s="60"/>
      <c r="AT73" s="58"/>
      <c r="AU73" s="58"/>
      <c r="AV73" s="58"/>
      <c r="AW73" s="58"/>
      <c r="AX73" s="58">
        <v>4</v>
      </c>
      <c r="AY73" s="59"/>
      <c r="AZ73" s="60">
        <f t="shared" si="63"/>
        <v>1.2</v>
      </c>
      <c r="BA73" s="79">
        <f t="shared" si="62"/>
        <v>4</v>
      </c>
      <c r="BB73" s="58"/>
      <c r="BC73" s="59">
        <v>4</v>
      </c>
    </row>
    <row r="74" spans="1:55" s="30" customFormat="1" x14ac:dyDescent="0.25">
      <c r="A74" s="108" t="s">
        <v>5</v>
      </c>
      <c r="B74" s="159" t="s">
        <v>150</v>
      </c>
      <c r="C74" s="46" t="s">
        <v>134</v>
      </c>
      <c r="D74" s="50">
        <f t="shared" si="61"/>
        <v>3</v>
      </c>
      <c r="E74" s="122">
        <f t="shared" si="57"/>
        <v>75</v>
      </c>
      <c r="F74" s="91">
        <f t="shared" si="58"/>
        <v>15</v>
      </c>
      <c r="G74" s="56">
        <f t="shared" si="59"/>
        <v>0</v>
      </c>
      <c r="H74" s="56">
        <f t="shared" si="59"/>
        <v>15</v>
      </c>
      <c r="I74" s="55"/>
      <c r="J74" s="55"/>
      <c r="K74" s="55"/>
      <c r="L74" s="55">
        <v>15</v>
      </c>
      <c r="M74" s="55"/>
      <c r="N74" s="55"/>
      <c r="O74" s="76">
        <f t="shared" si="60"/>
        <v>0</v>
      </c>
      <c r="P74" s="197">
        <f t="shared" si="60"/>
        <v>60</v>
      </c>
      <c r="Q74" s="57"/>
      <c r="R74" s="58"/>
      <c r="S74" s="58"/>
      <c r="T74" s="59"/>
      <c r="U74" s="60"/>
      <c r="V74" s="58"/>
      <c r="W74" s="58"/>
      <c r="X74" s="59"/>
      <c r="Y74" s="60"/>
      <c r="Z74" s="58"/>
      <c r="AA74" s="58"/>
      <c r="AB74" s="59"/>
      <c r="AC74" s="60"/>
      <c r="AD74" s="58"/>
      <c r="AE74" s="58"/>
      <c r="AF74" s="59"/>
      <c r="AG74" s="60"/>
      <c r="AH74" s="58"/>
      <c r="AI74" s="58"/>
      <c r="AJ74" s="59"/>
      <c r="AK74" s="60"/>
      <c r="AL74" s="58"/>
      <c r="AM74" s="58"/>
      <c r="AN74" s="59"/>
      <c r="AO74" s="95"/>
      <c r="AP74" s="63">
        <v>15</v>
      </c>
      <c r="AQ74" s="58">
        <v>0</v>
      </c>
      <c r="AR74" s="59">
        <v>60</v>
      </c>
      <c r="AS74" s="60"/>
      <c r="AT74" s="58"/>
      <c r="AU74" s="58"/>
      <c r="AV74" s="58"/>
      <c r="AW74" s="58"/>
      <c r="AX74" s="58"/>
      <c r="AY74" s="59">
        <v>3</v>
      </c>
      <c r="AZ74" s="60">
        <f t="shared" si="63"/>
        <v>0.6</v>
      </c>
      <c r="BA74" s="79">
        <f t="shared" si="62"/>
        <v>3</v>
      </c>
      <c r="BB74" s="58"/>
      <c r="BC74" s="59">
        <v>3</v>
      </c>
    </row>
    <row r="75" spans="1:55" s="30" customFormat="1" x14ac:dyDescent="0.25">
      <c r="A75" s="108" t="s">
        <v>20</v>
      </c>
      <c r="B75" s="156" t="s">
        <v>131</v>
      </c>
      <c r="C75" s="48" t="s">
        <v>75</v>
      </c>
      <c r="D75" s="53">
        <f t="shared" si="61"/>
        <v>5</v>
      </c>
      <c r="E75" s="122">
        <f t="shared" si="57"/>
        <v>125</v>
      </c>
      <c r="F75" s="91">
        <f t="shared" si="58"/>
        <v>30</v>
      </c>
      <c r="G75" s="56">
        <f t="shared" si="59"/>
        <v>15</v>
      </c>
      <c r="H75" s="56">
        <f t="shared" si="59"/>
        <v>15</v>
      </c>
      <c r="I75" s="55"/>
      <c r="J75" s="55">
        <v>15</v>
      </c>
      <c r="K75" s="55"/>
      <c r="L75" s="55"/>
      <c r="M75" s="55"/>
      <c r="N75" s="55"/>
      <c r="O75" s="56">
        <f t="shared" si="60"/>
        <v>0</v>
      </c>
      <c r="P75" s="197">
        <f t="shared" si="60"/>
        <v>95</v>
      </c>
      <c r="Q75" s="57"/>
      <c r="R75" s="58"/>
      <c r="S75" s="58"/>
      <c r="T75" s="59"/>
      <c r="U75" s="60"/>
      <c r="V75" s="58"/>
      <c r="W75" s="58"/>
      <c r="X75" s="59"/>
      <c r="Y75" s="60"/>
      <c r="Z75" s="58"/>
      <c r="AA75" s="58"/>
      <c r="AB75" s="59"/>
      <c r="AC75" s="60"/>
      <c r="AD75" s="58"/>
      <c r="AE75" s="58"/>
      <c r="AF75" s="59"/>
      <c r="AG75" s="60"/>
      <c r="AH75" s="58"/>
      <c r="AI75" s="58"/>
      <c r="AJ75" s="59"/>
      <c r="AK75" s="60"/>
      <c r="AL75" s="58"/>
      <c r="AM75" s="58"/>
      <c r="AN75" s="59"/>
      <c r="AO75" s="95">
        <v>15</v>
      </c>
      <c r="AP75" s="63">
        <v>15</v>
      </c>
      <c r="AQ75" s="58">
        <v>0</v>
      </c>
      <c r="AR75" s="59">
        <v>95</v>
      </c>
      <c r="AS75" s="60"/>
      <c r="AT75" s="58"/>
      <c r="AU75" s="58"/>
      <c r="AV75" s="58"/>
      <c r="AW75" s="58"/>
      <c r="AX75" s="58"/>
      <c r="AY75" s="59">
        <v>5</v>
      </c>
      <c r="AZ75" s="60">
        <f t="shared" si="63"/>
        <v>1.2</v>
      </c>
      <c r="BA75" s="58">
        <f t="shared" si="62"/>
        <v>5</v>
      </c>
      <c r="BB75" s="58"/>
      <c r="BC75" s="59">
        <v>5</v>
      </c>
    </row>
    <row r="76" spans="1:55" s="30" customFormat="1" ht="35.4" thickBot="1" x14ac:dyDescent="0.3">
      <c r="A76" s="108" t="s">
        <v>21</v>
      </c>
      <c r="B76" s="145" t="s">
        <v>176</v>
      </c>
      <c r="C76" s="96" t="s">
        <v>185</v>
      </c>
      <c r="D76" s="50">
        <f t="shared" si="61"/>
        <v>22</v>
      </c>
      <c r="E76" s="190">
        <f t="shared" ref="E76" si="64">SUM(F76,P76)</f>
        <v>560</v>
      </c>
      <c r="F76" s="188">
        <f t="shared" ref="F76" si="65">SUM(G76:H76,O76)</f>
        <v>560</v>
      </c>
      <c r="G76" s="65">
        <f t="shared" ref="G76" si="66">SUM(Q76,U76,Y76,AC76,AG76,AK76,AO76)</f>
        <v>0</v>
      </c>
      <c r="H76" s="65">
        <f t="shared" ref="H76" si="67">SUM(R76,V76,Z76,AD76,AH76,AL76,AP76)</f>
        <v>560</v>
      </c>
      <c r="I76" s="162"/>
      <c r="J76" s="162"/>
      <c r="K76" s="162">
        <v>560</v>
      </c>
      <c r="L76" s="162"/>
      <c r="M76" s="162"/>
      <c r="N76" s="162"/>
      <c r="O76" s="161">
        <v>0</v>
      </c>
      <c r="P76" s="163">
        <v>0</v>
      </c>
      <c r="Q76" s="169"/>
      <c r="R76" s="198"/>
      <c r="S76" s="198"/>
      <c r="T76" s="167"/>
      <c r="U76" s="189"/>
      <c r="V76" s="164"/>
      <c r="W76" s="164"/>
      <c r="X76" s="166"/>
      <c r="Y76" s="164"/>
      <c r="Z76" s="168"/>
      <c r="AA76" s="164"/>
      <c r="AB76" s="166"/>
      <c r="AC76" s="164"/>
      <c r="AD76" s="168">
        <v>240</v>
      </c>
      <c r="AE76" s="164"/>
      <c r="AF76" s="166"/>
      <c r="AG76" s="164"/>
      <c r="AH76" s="168">
        <v>160</v>
      </c>
      <c r="AI76" s="164"/>
      <c r="AJ76" s="166"/>
      <c r="AK76" s="164"/>
      <c r="AL76" s="168">
        <v>160</v>
      </c>
      <c r="AM76" s="164"/>
      <c r="AN76" s="166"/>
      <c r="AO76" s="165"/>
      <c r="AP76" s="165"/>
      <c r="AQ76" s="164"/>
      <c r="AR76" s="166"/>
      <c r="AS76" s="164"/>
      <c r="AT76" s="164"/>
      <c r="AU76" s="164"/>
      <c r="AV76" s="164">
        <v>10</v>
      </c>
      <c r="AW76" s="164">
        <v>6</v>
      </c>
      <c r="AX76" s="164">
        <v>6</v>
      </c>
      <c r="AY76" s="166"/>
      <c r="AZ76" s="164">
        <v>22</v>
      </c>
      <c r="BA76" s="164">
        <v>22</v>
      </c>
      <c r="BB76" s="164"/>
      <c r="BC76" s="166">
        <v>22</v>
      </c>
    </row>
    <row r="77" spans="1:55" s="30" customFormat="1" ht="51" customHeight="1" thickBot="1" x14ac:dyDescent="0.3">
      <c r="A77" s="154" t="s">
        <v>128</v>
      </c>
      <c r="B77" s="126" t="s">
        <v>168</v>
      </c>
      <c r="C77" s="51"/>
      <c r="D77" s="49">
        <f>SUM(D78:D85)</f>
        <v>46</v>
      </c>
      <c r="E77" s="187">
        <f>SUM(E78:E85)</f>
        <v>1160</v>
      </c>
      <c r="F77" s="101">
        <f>SUM(F78:F85)</f>
        <v>755</v>
      </c>
      <c r="G77" s="101">
        <f t="shared" ref="G77:BC77" si="68">SUM(G78:G85)</f>
        <v>60</v>
      </c>
      <c r="H77" s="101">
        <f t="shared" si="68"/>
        <v>695</v>
      </c>
      <c r="I77" s="101">
        <f t="shared" si="68"/>
        <v>0</v>
      </c>
      <c r="J77" s="101">
        <f t="shared" si="68"/>
        <v>30</v>
      </c>
      <c r="K77" s="101">
        <f t="shared" si="68"/>
        <v>560</v>
      </c>
      <c r="L77" s="101">
        <f t="shared" si="68"/>
        <v>105</v>
      </c>
      <c r="M77" s="101">
        <f t="shared" si="68"/>
        <v>0</v>
      </c>
      <c r="N77" s="101">
        <f t="shared" si="68"/>
        <v>0</v>
      </c>
      <c r="O77" s="101">
        <f t="shared" si="68"/>
        <v>0</v>
      </c>
      <c r="P77" s="102">
        <f t="shared" si="68"/>
        <v>405</v>
      </c>
      <c r="Q77" s="192">
        <f t="shared" si="68"/>
        <v>0</v>
      </c>
      <c r="R77" s="101">
        <f t="shared" si="68"/>
        <v>0</v>
      </c>
      <c r="S77" s="101">
        <f t="shared" si="68"/>
        <v>0</v>
      </c>
      <c r="T77" s="102">
        <f t="shared" si="68"/>
        <v>0</v>
      </c>
      <c r="U77" s="192">
        <f t="shared" si="68"/>
        <v>0</v>
      </c>
      <c r="V77" s="101">
        <f t="shared" si="68"/>
        <v>0</v>
      </c>
      <c r="W77" s="101">
        <f t="shared" si="68"/>
        <v>0</v>
      </c>
      <c r="X77" s="102">
        <f t="shared" si="68"/>
        <v>0</v>
      </c>
      <c r="Y77" s="74">
        <f t="shared" si="68"/>
        <v>0</v>
      </c>
      <c r="Z77" s="101">
        <f t="shared" si="68"/>
        <v>0</v>
      </c>
      <c r="AA77" s="101">
        <f t="shared" si="68"/>
        <v>0</v>
      </c>
      <c r="AB77" s="199">
        <f t="shared" si="68"/>
        <v>0</v>
      </c>
      <c r="AC77" s="192">
        <f t="shared" si="68"/>
        <v>0</v>
      </c>
      <c r="AD77" s="101">
        <f t="shared" si="68"/>
        <v>240</v>
      </c>
      <c r="AE77" s="101">
        <f t="shared" si="68"/>
        <v>0</v>
      </c>
      <c r="AF77" s="102">
        <f t="shared" si="68"/>
        <v>0</v>
      </c>
      <c r="AG77" s="74">
        <f t="shared" si="68"/>
        <v>15</v>
      </c>
      <c r="AH77" s="101">
        <f t="shared" si="68"/>
        <v>190</v>
      </c>
      <c r="AI77" s="101">
        <f t="shared" si="68"/>
        <v>0</v>
      </c>
      <c r="AJ77" s="199">
        <f t="shared" si="68"/>
        <v>30</v>
      </c>
      <c r="AK77" s="192">
        <f t="shared" si="68"/>
        <v>30</v>
      </c>
      <c r="AL77" s="101">
        <f t="shared" si="68"/>
        <v>190</v>
      </c>
      <c r="AM77" s="101">
        <f t="shared" si="68"/>
        <v>0</v>
      </c>
      <c r="AN77" s="102">
        <f t="shared" si="68"/>
        <v>170</v>
      </c>
      <c r="AO77" s="74">
        <f t="shared" si="68"/>
        <v>15</v>
      </c>
      <c r="AP77" s="101">
        <f t="shared" si="68"/>
        <v>75</v>
      </c>
      <c r="AQ77" s="101">
        <f t="shared" si="68"/>
        <v>0</v>
      </c>
      <c r="AR77" s="199">
        <f t="shared" si="68"/>
        <v>205</v>
      </c>
      <c r="AS77" s="192">
        <f t="shared" si="68"/>
        <v>0</v>
      </c>
      <c r="AT77" s="101">
        <f t="shared" si="68"/>
        <v>0</v>
      </c>
      <c r="AU77" s="101">
        <f t="shared" si="68"/>
        <v>0</v>
      </c>
      <c r="AV77" s="101">
        <f t="shared" si="68"/>
        <v>10</v>
      </c>
      <c r="AW77" s="101">
        <f t="shared" si="68"/>
        <v>9</v>
      </c>
      <c r="AX77" s="101">
        <f t="shared" si="68"/>
        <v>15</v>
      </c>
      <c r="AY77" s="102">
        <f t="shared" si="68"/>
        <v>12</v>
      </c>
      <c r="AZ77" s="74">
        <f t="shared" si="68"/>
        <v>29.8</v>
      </c>
      <c r="BA77" s="101">
        <f t="shared" si="68"/>
        <v>46</v>
      </c>
      <c r="BB77" s="101">
        <f t="shared" si="68"/>
        <v>0</v>
      </c>
      <c r="BC77" s="102">
        <f t="shared" si="68"/>
        <v>46</v>
      </c>
    </row>
    <row r="78" spans="1:55" s="30" customFormat="1" x14ac:dyDescent="0.25">
      <c r="A78" s="150" t="s">
        <v>10</v>
      </c>
      <c r="B78" s="45" t="s">
        <v>122</v>
      </c>
      <c r="C78" s="52" t="s">
        <v>139</v>
      </c>
      <c r="D78" s="50">
        <f>SUM(AS78:AY78)</f>
        <v>2</v>
      </c>
      <c r="E78" s="129">
        <f t="shared" ref="E78:E84" si="69">SUM(F78,P78)</f>
        <v>50</v>
      </c>
      <c r="F78" s="105">
        <f t="shared" ref="F78:F84" si="70">SUM(G78:H78,O78)</f>
        <v>30</v>
      </c>
      <c r="G78" s="76">
        <f t="shared" ref="G78:G84" si="71">SUM(Q78,U78,Y78,AC78,AG78,AK78,AO78)</f>
        <v>15</v>
      </c>
      <c r="H78" s="76">
        <f t="shared" ref="H78:H84" si="72">SUM(R78,V78,Z78,AD78,AH78,AL78,AP78)</f>
        <v>15</v>
      </c>
      <c r="I78" s="75"/>
      <c r="J78" s="75"/>
      <c r="K78" s="75"/>
      <c r="L78" s="75">
        <v>15</v>
      </c>
      <c r="M78" s="75"/>
      <c r="N78" s="75"/>
      <c r="O78" s="76">
        <f t="shared" ref="O78:O84" si="73">SUM(S78,W78,AA78,AE78,AI78,AM78,AQ78)</f>
        <v>0</v>
      </c>
      <c r="P78" s="196">
        <f t="shared" ref="P78:P84" si="74">SUM(T78,X78,AB78,AF78,AJ78,AN78,AR78)</f>
        <v>20</v>
      </c>
      <c r="Q78" s="87"/>
      <c r="R78" s="88"/>
      <c r="S78" s="88"/>
      <c r="T78" s="86"/>
      <c r="U78" s="81"/>
      <c r="V78" s="79"/>
      <c r="W78" s="79"/>
      <c r="X78" s="80"/>
      <c r="Y78" s="81"/>
      <c r="Z78" s="79"/>
      <c r="AA78" s="79"/>
      <c r="AB78" s="80"/>
      <c r="AC78" s="81"/>
      <c r="AD78" s="79"/>
      <c r="AE78" s="79"/>
      <c r="AF78" s="80"/>
      <c r="AG78" s="107">
        <v>15</v>
      </c>
      <c r="AH78" s="83">
        <v>15</v>
      </c>
      <c r="AI78" s="79">
        <v>0</v>
      </c>
      <c r="AJ78" s="80">
        <v>20</v>
      </c>
      <c r="AK78" s="81"/>
      <c r="AL78" s="79"/>
      <c r="AM78" s="79"/>
      <c r="AN78" s="80"/>
      <c r="AO78" s="81"/>
      <c r="AP78" s="79"/>
      <c r="AQ78" s="79"/>
      <c r="AR78" s="80"/>
      <c r="AS78" s="81"/>
      <c r="AT78" s="79"/>
      <c r="AU78" s="79"/>
      <c r="AV78" s="79"/>
      <c r="AW78" s="79">
        <v>2</v>
      </c>
      <c r="AX78" s="79"/>
      <c r="AY78" s="80"/>
      <c r="AZ78" s="81">
        <f>SUM(F78)/25</f>
        <v>1.2</v>
      </c>
      <c r="BA78" s="79">
        <f>SUM(AS78:AY78)</f>
        <v>2</v>
      </c>
      <c r="BB78" s="79"/>
      <c r="BC78" s="80">
        <v>2</v>
      </c>
    </row>
    <row r="79" spans="1:55" s="30" customFormat="1" x14ac:dyDescent="0.25">
      <c r="A79" s="89" t="s">
        <v>9</v>
      </c>
      <c r="B79" s="45" t="s">
        <v>123</v>
      </c>
      <c r="C79" s="53" t="s">
        <v>139</v>
      </c>
      <c r="D79" s="50">
        <f t="shared" ref="D79:D85" si="75">SUM(AS79:AY79)</f>
        <v>1</v>
      </c>
      <c r="E79" s="122">
        <f t="shared" si="69"/>
        <v>25</v>
      </c>
      <c r="F79" s="91">
        <f t="shared" si="70"/>
        <v>15</v>
      </c>
      <c r="G79" s="56">
        <f t="shared" si="71"/>
        <v>0</v>
      </c>
      <c r="H79" s="56">
        <f t="shared" si="72"/>
        <v>15</v>
      </c>
      <c r="I79" s="55"/>
      <c r="J79" s="55"/>
      <c r="K79" s="55"/>
      <c r="L79" s="55">
        <v>15</v>
      </c>
      <c r="M79" s="55"/>
      <c r="N79" s="55"/>
      <c r="O79" s="76">
        <f t="shared" si="73"/>
        <v>0</v>
      </c>
      <c r="P79" s="197">
        <f t="shared" si="74"/>
        <v>10</v>
      </c>
      <c r="Q79" s="57"/>
      <c r="R79" s="58"/>
      <c r="S79" s="58"/>
      <c r="T79" s="59"/>
      <c r="U79" s="60"/>
      <c r="V79" s="58"/>
      <c r="W79" s="58"/>
      <c r="X79" s="59"/>
      <c r="Y79" s="60"/>
      <c r="Z79" s="58"/>
      <c r="AA79" s="58"/>
      <c r="AB79" s="59"/>
      <c r="AC79" s="60"/>
      <c r="AD79" s="58"/>
      <c r="AE79" s="58"/>
      <c r="AF79" s="59"/>
      <c r="AG79" s="95"/>
      <c r="AH79" s="63">
        <v>15</v>
      </c>
      <c r="AI79" s="58"/>
      <c r="AJ79" s="59">
        <v>10</v>
      </c>
      <c r="AK79" s="60"/>
      <c r="AL79" s="58"/>
      <c r="AM79" s="58"/>
      <c r="AN79" s="59"/>
      <c r="AO79" s="60"/>
      <c r="AP79" s="58"/>
      <c r="AQ79" s="58"/>
      <c r="AR79" s="59"/>
      <c r="AS79" s="60"/>
      <c r="AT79" s="58"/>
      <c r="AU79" s="58"/>
      <c r="AV79" s="58"/>
      <c r="AW79" s="58">
        <v>1</v>
      </c>
      <c r="AX79" s="58"/>
      <c r="AY79" s="59"/>
      <c r="AZ79" s="60">
        <f t="shared" ref="AZ79:AZ84" si="76">SUM(F79)/25</f>
        <v>0.6</v>
      </c>
      <c r="BA79" s="79">
        <f t="shared" ref="BA79:BA84" si="77">SUM(AS79:AY79)</f>
        <v>1</v>
      </c>
      <c r="BB79" s="58"/>
      <c r="BC79" s="59">
        <v>1</v>
      </c>
    </row>
    <row r="80" spans="1:55" s="30" customFormat="1" x14ac:dyDescent="0.25">
      <c r="A80" s="89" t="s">
        <v>8</v>
      </c>
      <c r="B80" s="45" t="s">
        <v>124</v>
      </c>
      <c r="C80" s="53" t="s">
        <v>145</v>
      </c>
      <c r="D80" s="50">
        <f t="shared" si="75"/>
        <v>2</v>
      </c>
      <c r="E80" s="122">
        <f t="shared" si="69"/>
        <v>50</v>
      </c>
      <c r="F80" s="91">
        <f t="shared" si="70"/>
        <v>15</v>
      </c>
      <c r="G80" s="56">
        <f t="shared" si="71"/>
        <v>0</v>
      </c>
      <c r="H80" s="56">
        <f t="shared" si="72"/>
        <v>15</v>
      </c>
      <c r="I80" s="55"/>
      <c r="J80" s="55"/>
      <c r="K80" s="55"/>
      <c r="L80" s="55">
        <v>15</v>
      </c>
      <c r="M80" s="55"/>
      <c r="N80" s="55"/>
      <c r="O80" s="76">
        <f t="shared" si="73"/>
        <v>0</v>
      </c>
      <c r="P80" s="197">
        <f t="shared" si="74"/>
        <v>35</v>
      </c>
      <c r="Q80" s="57"/>
      <c r="R80" s="58"/>
      <c r="S80" s="58"/>
      <c r="T80" s="59"/>
      <c r="U80" s="60"/>
      <c r="V80" s="58"/>
      <c r="W80" s="58"/>
      <c r="X80" s="59"/>
      <c r="Y80" s="60"/>
      <c r="Z80" s="58"/>
      <c r="AA80" s="58"/>
      <c r="AB80" s="59"/>
      <c r="AC80" s="60"/>
      <c r="AD80" s="58"/>
      <c r="AE80" s="58"/>
      <c r="AF80" s="59"/>
      <c r="AG80" s="60"/>
      <c r="AH80" s="58"/>
      <c r="AI80" s="58"/>
      <c r="AJ80" s="59"/>
      <c r="AK80" s="95"/>
      <c r="AL80" s="63">
        <v>15</v>
      </c>
      <c r="AM80" s="58">
        <v>0</v>
      </c>
      <c r="AN80" s="59">
        <v>35</v>
      </c>
      <c r="AO80" s="60"/>
      <c r="AP80" s="58"/>
      <c r="AQ80" s="58"/>
      <c r="AR80" s="59"/>
      <c r="AS80" s="60"/>
      <c r="AT80" s="58"/>
      <c r="AU80" s="58"/>
      <c r="AV80" s="58"/>
      <c r="AW80" s="58"/>
      <c r="AX80" s="58">
        <v>2</v>
      </c>
      <c r="AY80" s="59"/>
      <c r="AZ80" s="60">
        <f t="shared" si="76"/>
        <v>0.6</v>
      </c>
      <c r="BA80" s="79">
        <f t="shared" si="77"/>
        <v>2</v>
      </c>
      <c r="BB80" s="58"/>
      <c r="BC80" s="59">
        <v>2</v>
      </c>
    </row>
    <row r="81" spans="1:55" s="30" customFormat="1" x14ac:dyDescent="0.25">
      <c r="A81" s="89" t="s">
        <v>7</v>
      </c>
      <c r="B81" s="45" t="s">
        <v>125</v>
      </c>
      <c r="C81" s="53" t="s">
        <v>96</v>
      </c>
      <c r="D81" s="50">
        <f t="shared" si="75"/>
        <v>7</v>
      </c>
      <c r="E81" s="122">
        <f t="shared" si="69"/>
        <v>175</v>
      </c>
      <c r="F81" s="91">
        <f t="shared" si="70"/>
        <v>45</v>
      </c>
      <c r="G81" s="56">
        <f t="shared" si="71"/>
        <v>15</v>
      </c>
      <c r="H81" s="56">
        <f t="shared" si="72"/>
        <v>30</v>
      </c>
      <c r="I81" s="55"/>
      <c r="J81" s="55"/>
      <c r="K81" s="55"/>
      <c r="L81" s="55">
        <v>30</v>
      </c>
      <c r="M81" s="55"/>
      <c r="N81" s="55"/>
      <c r="O81" s="76">
        <f t="shared" si="73"/>
        <v>0</v>
      </c>
      <c r="P81" s="197">
        <f t="shared" si="74"/>
        <v>130</v>
      </c>
      <c r="Q81" s="57"/>
      <c r="R81" s="58"/>
      <c r="S81" s="58"/>
      <c r="T81" s="59"/>
      <c r="U81" s="60"/>
      <c r="V81" s="58"/>
      <c r="W81" s="58"/>
      <c r="X81" s="59"/>
      <c r="Y81" s="60"/>
      <c r="Z81" s="58"/>
      <c r="AA81" s="58"/>
      <c r="AB81" s="59"/>
      <c r="AC81" s="60"/>
      <c r="AD81" s="58"/>
      <c r="AE81" s="58"/>
      <c r="AF81" s="59"/>
      <c r="AG81" s="60"/>
      <c r="AH81" s="58"/>
      <c r="AI81" s="58"/>
      <c r="AJ81" s="59"/>
      <c r="AK81" s="95">
        <v>15</v>
      </c>
      <c r="AL81" s="63">
        <v>0</v>
      </c>
      <c r="AM81" s="58">
        <v>0</v>
      </c>
      <c r="AN81" s="59">
        <v>65</v>
      </c>
      <c r="AO81" s="60"/>
      <c r="AP81" s="63">
        <v>30</v>
      </c>
      <c r="AQ81" s="58">
        <v>0</v>
      </c>
      <c r="AR81" s="59">
        <v>65</v>
      </c>
      <c r="AS81" s="60"/>
      <c r="AT81" s="58"/>
      <c r="AU81" s="58"/>
      <c r="AV81" s="58"/>
      <c r="AW81" s="58"/>
      <c r="AX81" s="58">
        <v>3</v>
      </c>
      <c r="AY81" s="59">
        <v>4</v>
      </c>
      <c r="AZ81" s="60">
        <f t="shared" si="76"/>
        <v>1.8</v>
      </c>
      <c r="BA81" s="79">
        <f t="shared" si="77"/>
        <v>7</v>
      </c>
      <c r="BB81" s="58"/>
      <c r="BC81" s="59">
        <v>7</v>
      </c>
    </row>
    <row r="82" spans="1:55" s="30" customFormat="1" x14ac:dyDescent="0.25">
      <c r="A82" s="89" t="s">
        <v>6</v>
      </c>
      <c r="B82" s="45" t="s">
        <v>126</v>
      </c>
      <c r="C82" s="53" t="s">
        <v>145</v>
      </c>
      <c r="D82" s="50">
        <f t="shared" si="75"/>
        <v>4</v>
      </c>
      <c r="E82" s="122">
        <f t="shared" si="69"/>
        <v>100</v>
      </c>
      <c r="F82" s="91">
        <f t="shared" si="70"/>
        <v>30</v>
      </c>
      <c r="G82" s="56">
        <f t="shared" si="71"/>
        <v>15</v>
      </c>
      <c r="H82" s="56">
        <f t="shared" si="72"/>
        <v>15</v>
      </c>
      <c r="I82" s="55"/>
      <c r="J82" s="55">
        <v>15</v>
      </c>
      <c r="K82" s="55"/>
      <c r="L82" s="55"/>
      <c r="M82" s="55"/>
      <c r="N82" s="55"/>
      <c r="O82" s="76">
        <f t="shared" si="73"/>
        <v>0</v>
      </c>
      <c r="P82" s="197">
        <f t="shared" si="74"/>
        <v>70</v>
      </c>
      <c r="Q82" s="57"/>
      <c r="R82" s="58"/>
      <c r="S82" s="58"/>
      <c r="T82" s="59"/>
      <c r="U82" s="60"/>
      <c r="V82" s="58"/>
      <c r="W82" s="58"/>
      <c r="X82" s="59"/>
      <c r="Y82" s="60"/>
      <c r="Z82" s="58"/>
      <c r="AA82" s="58"/>
      <c r="AB82" s="59"/>
      <c r="AC82" s="60"/>
      <c r="AD82" s="58"/>
      <c r="AE82" s="58"/>
      <c r="AF82" s="59"/>
      <c r="AG82" s="60"/>
      <c r="AH82" s="58"/>
      <c r="AI82" s="58"/>
      <c r="AJ82" s="59"/>
      <c r="AK82" s="95">
        <v>15</v>
      </c>
      <c r="AL82" s="63">
        <v>15</v>
      </c>
      <c r="AM82" s="58">
        <v>0</v>
      </c>
      <c r="AN82" s="59">
        <v>70</v>
      </c>
      <c r="AO82" s="95"/>
      <c r="AP82" s="63"/>
      <c r="AQ82" s="58"/>
      <c r="AR82" s="59"/>
      <c r="AS82" s="60"/>
      <c r="AT82" s="58"/>
      <c r="AU82" s="58"/>
      <c r="AV82" s="58"/>
      <c r="AW82" s="58"/>
      <c r="AX82" s="58">
        <v>4</v>
      </c>
      <c r="AY82" s="59"/>
      <c r="AZ82" s="60">
        <f t="shared" si="76"/>
        <v>1.2</v>
      </c>
      <c r="BA82" s="79">
        <f t="shared" si="77"/>
        <v>4</v>
      </c>
      <c r="BB82" s="58"/>
      <c r="BC82" s="59">
        <v>4</v>
      </c>
    </row>
    <row r="83" spans="1:55" s="6" customFormat="1" x14ac:dyDescent="0.25">
      <c r="A83" s="89" t="s">
        <v>5</v>
      </c>
      <c r="B83" s="45" t="s">
        <v>127</v>
      </c>
      <c r="C83" s="54" t="s">
        <v>132</v>
      </c>
      <c r="D83" s="50">
        <f t="shared" si="75"/>
        <v>5</v>
      </c>
      <c r="E83" s="122">
        <f t="shared" si="69"/>
        <v>125</v>
      </c>
      <c r="F83" s="91">
        <f t="shared" si="70"/>
        <v>45</v>
      </c>
      <c r="G83" s="56">
        <f t="shared" si="71"/>
        <v>15</v>
      </c>
      <c r="H83" s="56">
        <f t="shared" si="72"/>
        <v>30</v>
      </c>
      <c r="I83" s="55"/>
      <c r="J83" s="55">
        <v>15</v>
      </c>
      <c r="K83" s="55"/>
      <c r="L83" s="55">
        <v>15</v>
      </c>
      <c r="M83" s="55"/>
      <c r="N83" s="55"/>
      <c r="O83" s="76">
        <f t="shared" si="73"/>
        <v>0</v>
      </c>
      <c r="P83" s="197">
        <f t="shared" si="74"/>
        <v>80</v>
      </c>
      <c r="Q83" s="57"/>
      <c r="R83" s="58"/>
      <c r="S83" s="58"/>
      <c r="T83" s="59"/>
      <c r="U83" s="60"/>
      <c r="V83" s="58"/>
      <c r="W83" s="58"/>
      <c r="X83" s="59"/>
      <c r="Y83" s="60"/>
      <c r="Z83" s="58"/>
      <c r="AA83" s="58"/>
      <c r="AB83" s="59"/>
      <c r="AC83" s="60"/>
      <c r="AD83" s="58"/>
      <c r="AE83" s="58"/>
      <c r="AF83" s="59"/>
      <c r="AG83" s="60"/>
      <c r="AH83" s="58"/>
      <c r="AI83" s="58"/>
      <c r="AJ83" s="59"/>
      <c r="AK83" s="60"/>
      <c r="AL83" s="58"/>
      <c r="AM83" s="58"/>
      <c r="AN83" s="59"/>
      <c r="AO83" s="95">
        <v>15</v>
      </c>
      <c r="AP83" s="63">
        <v>30</v>
      </c>
      <c r="AQ83" s="58">
        <v>0</v>
      </c>
      <c r="AR83" s="59">
        <v>80</v>
      </c>
      <c r="AS83" s="60"/>
      <c r="AT83" s="58"/>
      <c r="AU83" s="58"/>
      <c r="AV83" s="58"/>
      <c r="AW83" s="58"/>
      <c r="AX83" s="58"/>
      <c r="AY83" s="59">
        <v>5</v>
      </c>
      <c r="AZ83" s="60">
        <f t="shared" si="76"/>
        <v>1.8</v>
      </c>
      <c r="BA83" s="79">
        <f t="shared" si="77"/>
        <v>5</v>
      </c>
      <c r="BB83" s="58"/>
      <c r="BC83" s="59">
        <v>5</v>
      </c>
    </row>
    <row r="84" spans="1:55" s="6" customFormat="1" x14ac:dyDescent="0.25">
      <c r="A84" s="89" t="s">
        <v>20</v>
      </c>
      <c r="B84" s="170" t="s">
        <v>151</v>
      </c>
      <c r="C84" s="171" t="s">
        <v>70</v>
      </c>
      <c r="D84" s="53">
        <f t="shared" si="75"/>
        <v>3</v>
      </c>
      <c r="E84" s="36">
        <f t="shared" si="69"/>
        <v>75</v>
      </c>
      <c r="F84" s="91">
        <f t="shared" si="70"/>
        <v>15</v>
      </c>
      <c r="G84" s="56">
        <f t="shared" si="71"/>
        <v>0</v>
      </c>
      <c r="H84" s="56">
        <f t="shared" si="72"/>
        <v>15</v>
      </c>
      <c r="I84" s="55"/>
      <c r="J84" s="55"/>
      <c r="K84" s="55"/>
      <c r="L84" s="55">
        <v>15</v>
      </c>
      <c r="M84" s="55"/>
      <c r="N84" s="55"/>
      <c r="O84" s="56">
        <f t="shared" si="73"/>
        <v>0</v>
      </c>
      <c r="P84" s="197">
        <f t="shared" si="74"/>
        <v>60</v>
      </c>
      <c r="Q84" s="57"/>
      <c r="R84" s="58"/>
      <c r="S84" s="58"/>
      <c r="T84" s="59"/>
      <c r="U84" s="60"/>
      <c r="V84" s="58"/>
      <c r="W84" s="58"/>
      <c r="X84" s="59"/>
      <c r="Y84" s="60"/>
      <c r="Z84" s="58"/>
      <c r="AA84" s="58"/>
      <c r="AB84" s="59"/>
      <c r="AC84" s="60"/>
      <c r="AD84" s="58"/>
      <c r="AE84" s="58"/>
      <c r="AF84" s="59"/>
      <c r="AG84" s="60"/>
      <c r="AH84" s="58"/>
      <c r="AI84" s="58"/>
      <c r="AJ84" s="59"/>
      <c r="AK84" s="60"/>
      <c r="AL84" s="58"/>
      <c r="AM84" s="58"/>
      <c r="AN84" s="59"/>
      <c r="AO84" s="95">
        <v>0</v>
      </c>
      <c r="AP84" s="63">
        <v>15</v>
      </c>
      <c r="AQ84" s="58">
        <v>0</v>
      </c>
      <c r="AR84" s="59">
        <v>60</v>
      </c>
      <c r="AS84" s="60"/>
      <c r="AT84" s="58"/>
      <c r="AU84" s="58"/>
      <c r="AV84" s="58"/>
      <c r="AW84" s="58"/>
      <c r="AX84" s="58"/>
      <c r="AY84" s="59">
        <v>3</v>
      </c>
      <c r="AZ84" s="60">
        <f t="shared" si="76"/>
        <v>0.6</v>
      </c>
      <c r="BA84" s="58">
        <f t="shared" si="77"/>
        <v>3</v>
      </c>
      <c r="BB84" s="58"/>
      <c r="BC84" s="59">
        <v>3</v>
      </c>
    </row>
    <row r="85" spans="1:55" s="6" customFormat="1" ht="35.4" thickBot="1" x14ac:dyDescent="0.3">
      <c r="A85" s="89" t="s">
        <v>21</v>
      </c>
      <c r="B85" s="145" t="s">
        <v>176</v>
      </c>
      <c r="C85" s="96" t="s">
        <v>185</v>
      </c>
      <c r="D85" s="46">
        <f t="shared" si="75"/>
        <v>22</v>
      </c>
      <c r="E85" s="184">
        <f t="shared" ref="E85" si="78">SUM(F85,P85)</f>
        <v>560</v>
      </c>
      <c r="F85" s="185">
        <f t="shared" ref="F85" si="79">SUM(G85:H85,O85)</f>
        <v>560</v>
      </c>
      <c r="G85" s="56">
        <f t="shared" ref="G85" si="80">SUM(Q85,U85,Y85,AC85,AG85,AK85,AO85)</f>
        <v>0</v>
      </c>
      <c r="H85" s="56">
        <f t="shared" ref="H85" si="81">SUM(R85,V85,Z85,AD85,AH85,AL85,AP85)</f>
        <v>560</v>
      </c>
      <c r="I85" s="162"/>
      <c r="J85" s="162"/>
      <c r="K85" s="162">
        <v>560</v>
      </c>
      <c r="L85" s="162"/>
      <c r="M85" s="162"/>
      <c r="N85" s="162"/>
      <c r="O85" s="161">
        <v>0</v>
      </c>
      <c r="P85" s="163">
        <v>0</v>
      </c>
      <c r="Q85" s="189"/>
      <c r="R85" s="164"/>
      <c r="S85" s="164"/>
      <c r="T85" s="166"/>
      <c r="U85" s="189"/>
      <c r="V85" s="164"/>
      <c r="W85" s="164"/>
      <c r="X85" s="166"/>
      <c r="Y85" s="164"/>
      <c r="Z85" s="168"/>
      <c r="AA85" s="164"/>
      <c r="AB85" s="166"/>
      <c r="AC85" s="164"/>
      <c r="AD85" s="168">
        <v>240</v>
      </c>
      <c r="AE85" s="164"/>
      <c r="AF85" s="166"/>
      <c r="AG85" s="164"/>
      <c r="AH85" s="168">
        <v>160</v>
      </c>
      <c r="AI85" s="164"/>
      <c r="AJ85" s="166"/>
      <c r="AK85" s="164"/>
      <c r="AL85" s="168">
        <v>160</v>
      </c>
      <c r="AM85" s="164"/>
      <c r="AN85" s="166"/>
      <c r="AO85" s="165"/>
      <c r="AP85" s="165"/>
      <c r="AQ85" s="164"/>
      <c r="AR85" s="166"/>
      <c r="AS85" s="164"/>
      <c r="AT85" s="164"/>
      <c r="AU85" s="164"/>
      <c r="AV85" s="164">
        <v>10</v>
      </c>
      <c r="AW85" s="164">
        <v>6</v>
      </c>
      <c r="AX85" s="164">
        <v>6</v>
      </c>
      <c r="AY85" s="166"/>
      <c r="AZ85" s="164">
        <v>22</v>
      </c>
      <c r="BA85" s="164">
        <v>22</v>
      </c>
      <c r="BB85" s="164"/>
      <c r="BC85" s="167">
        <v>22</v>
      </c>
    </row>
    <row r="86" spans="1:55" ht="45.75" customHeight="1" thickBot="1" x14ac:dyDescent="0.35">
      <c r="A86" s="254" t="s">
        <v>170</v>
      </c>
      <c r="B86" s="255"/>
      <c r="C86" s="256"/>
      <c r="D86" s="286">
        <f>SUM(D8,D19,D29,D59)</f>
        <v>210</v>
      </c>
      <c r="E86" s="260">
        <f>SUM(E8,E19,E30,E43,E59,)</f>
        <v>5350</v>
      </c>
      <c r="F86" s="260">
        <f t="shared" ref="F86:P86" si="82">SUM(F8,F19,F30,F43,F59,)</f>
        <v>2995</v>
      </c>
      <c r="G86" s="260">
        <f t="shared" si="82"/>
        <v>620</v>
      </c>
      <c r="H86" s="260">
        <f t="shared" si="82"/>
        <v>2350</v>
      </c>
      <c r="I86" s="260">
        <f t="shared" si="82"/>
        <v>225</v>
      </c>
      <c r="J86" s="260">
        <f t="shared" si="82"/>
        <v>480</v>
      </c>
      <c r="K86" s="260">
        <f t="shared" si="82"/>
        <v>1450</v>
      </c>
      <c r="L86" s="260">
        <f t="shared" si="82"/>
        <v>120</v>
      </c>
      <c r="M86" s="260">
        <f t="shared" si="82"/>
        <v>75</v>
      </c>
      <c r="N86" s="260">
        <f t="shared" si="82"/>
        <v>0</v>
      </c>
      <c r="O86" s="260">
        <f t="shared" si="82"/>
        <v>25</v>
      </c>
      <c r="P86" s="288">
        <f t="shared" si="82"/>
        <v>2355</v>
      </c>
      <c r="Q86" s="200">
        <f>SUM(Q8,Q19,Q30,Q43,0,Q59)</f>
        <v>105</v>
      </c>
      <c r="R86" s="201">
        <f t="shared" ref="R86:AY86" si="83">SUM(R8,R19,R30,R43,0,R59)</f>
        <v>225</v>
      </c>
      <c r="S86" s="201">
        <f t="shared" si="83"/>
        <v>0</v>
      </c>
      <c r="T86" s="202">
        <f t="shared" si="83"/>
        <v>465</v>
      </c>
      <c r="U86" s="204">
        <f t="shared" si="83"/>
        <v>110</v>
      </c>
      <c r="V86" s="201">
        <f t="shared" si="83"/>
        <v>460</v>
      </c>
      <c r="W86" s="201">
        <f t="shared" si="83"/>
        <v>0</v>
      </c>
      <c r="X86" s="203">
        <f t="shared" si="83"/>
        <v>215</v>
      </c>
      <c r="Y86" s="200">
        <f t="shared" si="83"/>
        <v>90</v>
      </c>
      <c r="Z86" s="201">
        <f t="shared" si="83"/>
        <v>385</v>
      </c>
      <c r="AA86" s="201">
        <f t="shared" si="83"/>
        <v>0</v>
      </c>
      <c r="AB86" s="202">
        <f t="shared" si="83"/>
        <v>285</v>
      </c>
      <c r="AC86" s="200">
        <f t="shared" si="83"/>
        <v>90</v>
      </c>
      <c r="AD86" s="201">
        <f t="shared" si="83"/>
        <v>435</v>
      </c>
      <c r="AE86" s="201">
        <f t="shared" si="83"/>
        <v>0</v>
      </c>
      <c r="AF86" s="202">
        <f t="shared" si="83"/>
        <v>215</v>
      </c>
      <c r="AG86" s="204">
        <f t="shared" si="83"/>
        <v>60</v>
      </c>
      <c r="AH86" s="201">
        <f t="shared" si="83"/>
        <v>325</v>
      </c>
      <c r="AI86" s="201">
        <f t="shared" si="83"/>
        <v>0</v>
      </c>
      <c r="AJ86" s="203">
        <f t="shared" si="83"/>
        <v>375</v>
      </c>
      <c r="AK86" s="200">
        <f t="shared" si="83"/>
        <v>90</v>
      </c>
      <c r="AL86" s="201">
        <f t="shared" si="83"/>
        <v>325</v>
      </c>
      <c r="AM86" s="201">
        <f t="shared" si="83"/>
        <v>10</v>
      </c>
      <c r="AN86" s="202">
        <f t="shared" si="83"/>
        <v>335</v>
      </c>
      <c r="AO86" s="204">
        <f t="shared" si="83"/>
        <v>75</v>
      </c>
      <c r="AP86" s="201">
        <f t="shared" si="83"/>
        <v>195</v>
      </c>
      <c r="AQ86" s="201">
        <f t="shared" si="83"/>
        <v>15</v>
      </c>
      <c r="AR86" s="203">
        <f t="shared" si="83"/>
        <v>465</v>
      </c>
      <c r="AS86" s="200">
        <f t="shared" si="83"/>
        <v>30</v>
      </c>
      <c r="AT86" s="201">
        <f t="shared" si="83"/>
        <v>30</v>
      </c>
      <c r="AU86" s="201">
        <f t="shared" si="83"/>
        <v>30</v>
      </c>
      <c r="AV86" s="201">
        <f t="shared" si="83"/>
        <v>30</v>
      </c>
      <c r="AW86" s="201">
        <f t="shared" si="83"/>
        <v>30</v>
      </c>
      <c r="AX86" s="201">
        <f t="shared" si="83"/>
        <v>30</v>
      </c>
      <c r="AY86" s="202">
        <f t="shared" si="83"/>
        <v>30</v>
      </c>
      <c r="AZ86" s="267">
        <f>SUM(AZ8,AZ19,AZ30,AZ43,AZ59)</f>
        <v>116.99999999999999</v>
      </c>
      <c r="BA86" s="265">
        <f t="shared" ref="BA86:BC86" si="84">SUM(BA8,BA19,BA30,BA43,BA59)</f>
        <v>142</v>
      </c>
      <c r="BB86" s="265">
        <f t="shared" si="84"/>
        <v>5</v>
      </c>
      <c r="BC86" s="265">
        <f t="shared" si="84"/>
        <v>67</v>
      </c>
    </row>
    <row r="87" spans="1:55" ht="37.5" customHeight="1" thickBot="1" x14ac:dyDescent="0.35">
      <c r="A87" s="257"/>
      <c r="B87" s="258"/>
      <c r="C87" s="259"/>
      <c r="D87" s="287"/>
      <c r="E87" s="261"/>
      <c r="F87" s="261"/>
      <c r="G87" s="261"/>
      <c r="H87" s="261"/>
      <c r="I87" s="261"/>
      <c r="J87" s="261"/>
      <c r="K87" s="261"/>
      <c r="L87" s="261"/>
      <c r="M87" s="261"/>
      <c r="N87" s="261"/>
      <c r="O87" s="261"/>
      <c r="P87" s="261"/>
      <c r="Q87" s="268">
        <f>SUM(Q86:T86)</f>
        <v>795</v>
      </c>
      <c r="R87" s="269"/>
      <c r="S87" s="269"/>
      <c r="T87" s="270"/>
      <c r="U87" s="268">
        <f>SUM(U86:X86)</f>
        <v>785</v>
      </c>
      <c r="V87" s="269"/>
      <c r="W87" s="269"/>
      <c r="X87" s="270"/>
      <c r="Y87" s="268">
        <f>SUM(Y86:AB86)</f>
        <v>760</v>
      </c>
      <c r="Z87" s="269"/>
      <c r="AA87" s="269"/>
      <c r="AB87" s="270"/>
      <c r="AC87" s="268">
        <f>SUM(AC86:AF86)</f>
        <v>740</v>
      </c>
      <c r="AD87" s="269"/>
      <c r="AE87" s="269"/>
      <c r="AF87" s="270"/>
      <c r="AG87" s="268">
        <f>SUM(AG86:AJ86)</f>
        <v>760</v>
      </c>
      <c r="AH87" s="269"/>
      <c r="AI87" s="269"/>
      <c r="AJ87" s="270"/>
      <c r="AK87" s="268">
        <f>SUM(AK86:AN86)</f>
        <v>760</v>
      </c>
      <c r="AL87" s="269"/>
      <c r="AM87" s="269"/>
      <c r="AN87" s="270"/>
      <c r="AO87" s="268">
        <f>SUM(AO86:AR86)</f>
        <v>750</v>
      </c>
      <c r="AP87" s="269"/>
      <c r="AQ87" s="269"/>
      <c r="AR87" s="270"/>
      <c r="AS87" s="268">
        <f>SUM(AS86:AY86)</f>
        <v>210</v>
      </c>
      <c r="AT87" s="269"/>
      <c r="AU87" s="269"/>
      <c r="AV87" s="269"/>
      <c r="AW87" s="269"/>
      <c r="AX87" s="269"/>
      <c r="AY87" s="270"/>
      <c r="AZ87" s="266"/>
      <c r="BA87" s="266"/>
      <c r="BB87" s="266"/>
      <c r="BC87" s="266"/>
    </row>
    <row r="88" spans="1:55" ht="48.75" customHeight="1" thickBot="1" x14ac:dyDescent="0.35">
      <c r="A88" s="278" t="s">
        <v>171</v>
      </c>
      <c r="B88" s="279"/>
      <c r="C88" s="280"/>
      <c r="D88" s="284">
        <f>SUM(D8,D19,D29,D68)</f>
        <v>210</v>
      </c>
      <c r="E88" s="271">
        <f>SUM(E8,E19,E30,E43,E68,)</f>
        <v>5350</v>
      </c>
      <c r="F88" s="271">
        <f t="shared" ref="F88:P88" si="85">SUM(F8,F19,F30,F43,F68,)</f>
        <v>2995</v>
      </c>
      <c r="G88" s="271">
        <f t="shared" si="85"/>
        <v>620</v>
      </c>
      <c r="H88" s="271">
        <f t="shared" si="85"/>
        <v>2350</v>
      </c>
      <c r="I88" s="271">
        <f t="shared" si="85"/>
        <v>225</v>
      </c>
      <c r="J88" s="271">
        <f t="shared" si="85"/>
        <v>450</v>
      </c>
      <c r="K88" s="271">
        <f t="shared" si="85"/>
        <v>1450</v>
      </c>
      <c r="L88" s="271">
        <f t="shared" si="85"/>
        <v>150</v>
      </c>
      <c r="M88" s="271">
        <f t="shared" si="85"/>
        <v>75</v>
      </c>
      <c r="N88" s="271">
        <f t="shared" si="85"/>
        <v>0</v>
      </c>
      <c r="O88" s="271">
        <f t="shared" si="85"/>
        <v>25</v>
      </c>
      <c r="P88" s="288">
        <f t="shared" si="85"/>
        <v>2355</v>
      </c>
      <c r="Q88" s="200">
        <f>SUM(Q8,Q19,Q30,Q43,Q68,)</f>
        <v>105</v>
      </c>
      <c r="R88" s="201">
        <f t="shared" ref="R88:AY88" si="86">SUM(R8,R19,R30,R43,R68,)</f>
        <v>225</v>
      </c>
      <c r="S88" s="201">
        <f t="shared" si="86"/>
        <v>0</v>
      </c>
      <c r="T88" s="202">
        <f t="shared" si="86"/>
        <v>465</v>
      </c>
      <c r="U88" s="204">
        <f t="shared" si="86"/>
        <v>110</v>
      </c>
      <c r="V88" s="201">
        <f t="shared" si="86"/>
        <v>460</v>
      </c>
      <c r="W88" s="201">
        <f t="shared" si="86"/>
        <v>0</v>
      </c>
      <c r="X88" s="203">
        <f t="shared" si="86"/>
        <v>215</v>
      </c>
      <c r="Y88" s="200">
        <f t="shared" si="86"/>
        <v>90</v>
      </c>
      <c r="Z88" s="201">
        <f t="shared" si="86"/>
        <v>385</v>
      </c>
      <c r="AA88" s="201">
        <f t="shared" si="86"/>
        <v>0</v>
      </c>
      <c r="AB88" s="202">
        <f t="shared" si="86"/>
        <v>285</v>
      </c>
      <c r="AC88" s="204">
        <f t="shared" si="86"/>
        <v>90</v>
      </c>
      <c r="AD88" s="201">
        <f t="shared" si="86"/>
        <v>435</v>
      </c>
      <c r="AE88" s="201">
        <f t="shared" si="86"/>
        <v>0</v>
      </c>
      <c r="AF88" s="203">
        <f t="shared" si="86"/>
        <v>215</v>
      </c>
      <c r="AG88" s="200">
        <f t="shared" si="86"/>
        <v>60</v>
      </c>
      <c r="AH88" s="201">
        <f t="shared" si="86"/>
        <v>340</v>
      </c>
      <c r="AI88" s="201">
        <f t="shared" si="86"/>
        <v>0</v>
      </c>
      <c r="AJ88" s="202">
        <f t="shared" si="86"/>
        <v>360</v>
      </c>
      <c r="AK88" s="204">
        <f t="shared" si="86"/>
        <v>90</v>
      </c>
      <c r="AL88" s="201">
        <f t="shared" si="86"/>
        <v>325</v>
      </c>
      <c r="AM88" s="201">
        <f t="shared" si="86"/>
        <v>10</v>
      </c>
      <c r="AN88" s="203">
        <f t="shared" si="86"/>
        <v>340</v>
      </c>
      <c r="AO88" s="200">
        <f t="shared" si="86"/>
        <v>75</v>
      </c>
      <c r="AP88" s="201">
        <f t="shared" si="86"/>
        <v>180</v>
      </c>
      <c r="AQ88" s="201">
        <f t="shared" si="86"/>
        <v>15</v>
      </c>
      <c r="AR88" s="202">
        <f t="shared" si="86"/>
        <v>475</v>
      </c>
      <c r="AS88" s="204">
        <f t="shared" si="86"/>
        <v>30</v>
      </c>
      <c r="AT88" s="201">
        <f t="shared" si="86"/>
        <v>30</v>
      </c>
      <c r="AU88" s="201">
        <f t="shared" si="86"/>
        <v>30</v>
      </c>
      <c r="AV88" s="201">
        <f t="shared" si="86"/>
        <v>30</v>
      </c>
      <c r="AW88" s="201">
        <f t="shared" si="86"/>
        <v>30</v>
      </c>
      <c r="AX88" s="201">
        <f t="shared" si="86"/>
        <v>30</v>
      </c>
      <c r="AY88" s="202">
        <f t="shared" si="86"/>
        <v>30</v>
      </c>
      <c r="AZ88" s="267">
        <f>SUM(AZ8,AZ19,AZ30,AZ43,AZ68)</f>
        <v>116.99999999999999</v>
      </c>
      <c r="BA88" s="265">
        <f t="shared" ref="BA88:BC88" si="87">SUM(BA8,BA19,BA30,BA43,BA68)</f>
        <v>142</v>
      </c>
      <c r="BB88" s="265">
        <f t="shared" si="87"/>
        <v>5</v>
      </c>
      <c r="BC88" s="265">
        <f t="shared" si="87"/>
        <v>67</v>
      </c>
    </row>
    <row r="89" spans="1:55" ht="37.5" customHeight="1" thickBot="1" x14ac:dyDescent="0.35">
      <c r="A89" s="281"/>
      <c r="B89" s="282"/>
      <c r="C89" s="283"/>
      <c r="D89" s="285"/>
      <c r="E89" s="272"/>
      <c r="F89" s="272"/>
      <c r="G89" s="272"/>
      <c r="H89" s="272"/>
      <c r="I89" s="272"/>
      <c r="J89" s="272"/>
      <c r="K89" s="272"/>
      <c r="L89" s="272"/>
      <c r="M89" s="272"/>
      <c r="N89" s="272"/>
      <c r="O89" s="272"/>
      <c r="P89" s="272"/>
      <c r="Q89" s="273">
        <f>SUM(Q88:T88)</f>
        <v>795</v>
      </c>
      <c r="R89" s="274"/>
      <c r="S89" s="274"/>
      <c r="T89" s="276"/>
      <c r="U89" s="277">
        <f>SUM(U88:X88)</f>
        <v>785</v>
      </c>
      <c r="V89" s="274"/>
      <c r="W89" s="274"/>
      <c r="X89" s="276"/>
      <c r="Y89" s="273">
        <f>SUM(Y88:AB88)</f>
        <v>760</v>
      </c>
      <c r="Z89" s="274"/>
      <c r="AA89" s="274"/>
      <c r="AB89" s="276"/>
      <c r="AC89" s="273">
        <f>SUM(AC88:AF88)</f>
        <v>740</v>
      </c>
      <c r="AD89" s="274"/>
      <c r="AE89" s="274"/>
      <c r="AF89" s="276"/>
      <c r="AG89" s="273">
        <f>SUM(AG88:AJ88)</f>
        <v>760</v>
      </c>
      <c r="AH89" s="274"/>
      <c r="AI89" s="274"/>
      <c r="AJ89" s="275"/>
      <c r="AK89" s="273">
        <f>SUM(AK88:AN88)</f>
        <v>765</v>
      </c>
      <c r="AL89" s="274"/>
      <c r="AM89" s="274"/>
      <c r="AN89" s="276"/>
      <c r="AO89" s="273">
        <f>SUM(AO88:AR88)</f>
        <v>745</v>
      </c>
      <c r="AP89" s="274"/>
      <c r="AQ89" s="274"/>
      <c r="AR89" s="275"/>
      <c r="AS89" s="273">
        <f>SUM(AS88:AY88)</f>
        <v>210</v>
      </c>
      <c r="AT89" s="274"/>
      <c r="AU89" s="274"/>
      <c r="AV89" s="274"/>
      <c r="AW89" s="274"/>
      <c r="AX89" s="274"/>
      <c r="AY89" s="276"/>
      <c r="AZ89" s="266"/>
      <c r="BA89" s="266"/>
      <c r="BB89" s="266"/>
      <c r="BC89" s="266"/>
    </row>
    <row r="90" spans="1:55" ht="42.75" customHeight="1" thickBot="1" x14ac:dyDescent="0.35">
      <c r="A90" s="289" t="s">
        <v>172</v>
      </c>
      <c r="B90" s="290"/>
      <c r="C90" s="291"/>
      <c r="D90" s="295">
        <f>SUM(D8,D19,D30,D43,D77)</f>
        <v>210</v>
      </c>
      <c r="E90" s="260">
        <f>SUM(E8,E19,E30,E43,E77)</f>
        <v>5350</v>
      </c>
      <c r="F90" s="260">
        <f t="shared" ref="F90:P90" si="88">SUM(F8,F19,F30,F43,F77)</f>
        <v>2995</v>
      </c>
      <c r="G90" s="260">
        <f t="shared" si="88"/>
        <v>620</v>
      </c>
      <c r="H90" s="260">
        <f t="shared" si="88"/>
        <v>2350</v>
      </c>
      <c r="I90" s="260">
        <f t="shared" si="88"/>
        <v>225</v>
      </c>
      <c r="J90" s="260">
        <f t="shared" si="88"/>
        <v>390</v>
      </c>
      <c r="K90" s="260">
        <f t="shared" si="88"/>
        <v>1450</v>
      </c>
      <c r="L90" s="260">
        <f t="shared" si="88"/>
        <v>210</v>
      </c>
      <c r="M90" s="260">
        <f t="shared" si="88"/>
        <v>75</v>
      </c>
      <c r="N90" s="260">
        <f t="shared" si="88"/>
        <v>0</v>
      </c>
      <c r="O90" s="260">
        <f t="shared" si="88"/>
        <v>25</v>
      </c>
      <c r="P90" s="288">
        <f t="shared" si="88"/>
        <v>2355</v>
      </c>
      <c r="Q90" s="200">
        <f>SUM(Q8,Q19,Q30,Q43,Q77)</f>
        <v>105</v>
      </c>
      <c r="R90" s="201">
        <f t="shared" ref="R90:AY90" si="89">SUM(R8,R19,R30,R43,R77)</f>
        <v>225</v>
      </c>
      <c r="S90" s="201">
        <f t="shared" si="89"/>
        <v>0</v>
      </c>
      <c r="T90" s="202">
        <f t="shared" si="89"/>
        <v>465</v>
      </c>
      <c r="U90" s="204">
        <f t="shared" si="89"/>
        <v>110</v>
      </c>
      <c r="V90" s="201">
        <f t="shared" si="89"/>
        <v>460</v>
      </c>
      <c r="W90" s="201">
        <f t="shared" si="89"/>
        <v>0</v>
      </c>
      <c r="X90" s="203">
        <f t="shared" si="89"/>
        <v>215</v>
      </c>
      <c r="Y90" s="200">
        <f t="shared" si="89"/>
        <v>90</v>
      </c>
      <c r="Z90" s="201">
        <f t="shared" si="89"/>
        <v>385</v>
      </c>
      <c r="AA90" s="201">
        <f t="shared" si="89"/>
        <v>0</v>
      </c>
      <c r="AB90" s="202">
        <f t="shared" si="89"/>
        <v>285</v>
      </c>
      <c r="AC90" s="204">
        <f t="shared" si="89"/>
        <v>90</v>
      </c>
      <c r="AD90" s="201">
        <f t="shared" si="89"/>
        <v>435</v>
      </c>
      <c r="AE90" s="201">
        <f t="shared" si="89"/>
        <v>0</v>
      </c>
      <c r="AF90" s="203">
        <f t="shared" si="89"/>
        <v>215</v>
      </c>
      <c r="AG90" s="200">
        <f t="shared" si="89"/>
        <v>60</v>
      </c>
      <c r="AH90" s="201">
        <f t="shared" si="89"/>
        <v>340</v>
      </c>
      <c r="AI90" s="201">
        <f t="shared" si="89"/>
        <v>0</v>
      </c>
      <c r="AJ90" s="202">
        <f t="shared" si="89"/>
        <v>360</v>
      </c>
      <c r="AK90" s="204">
        <f t="shared" si="89"/>
        <v>90</v>
      </c>
      <c r="AL90" s="201">
        <f t="shared" si="89"/>
        <v>295</v>
      </c>
      <c r="AM90" s="201">
        <f t="shared" si="89"/>
        <v>10</v>
      </c>
      <c r="AN90" s="203">
        <f t="shared" si="89"/>
        <v>370</v>
      </c>
      <c r="AO90" s="200">
        <f t="shared" si="89"/>
        <v>75</v>
      </c>
      <c r="AP90" s="201">
        <f t="shared" si="89"/>
        <v>210</v>
      </c>
      <c r="AQ90" s="201">
        <f t="shared" si="89"/>
        <v>15</v>
      </c>
      <c r="AR90" s="202">
        <f t="shared" si="89"/>
        <v>445</v>
      </c>
      <c r="AS90" s="204">
        <f t="shared" si="89"/>
        <v>30</v>
      </c>
      <c r="AT90" s="201">
        <f t="shared" si="89"/>
        <v>30</v>
      </c>
      <c r="AU90" s="201">
        <f t="shared" si="89"/>
        <v>30</v>
      </c>
      <c r="AV90" s="201">
        <f t="shared" si="89"/>
        <v>30</v>
      </c>
      <c r="AW90" s="201">
        <f t="shared" si="89"/>
        <v>30</v>
      </c>
      <c r="AX90" s="201">
        <f t="shared" si="89"/>
        <v>30</v>
      </c>
      <c r="AY90" s="202">
        <f t="shared" si="89"/>
        <v>30</v>
      </c>
      <c r="AZ90" s="298">
        <f>SUM(AZ8,AZ19,AZ30,AZ43,AZ77)</f>
        <v>116.99999999999999</v>
      </c>
      <c r="BA90" s="300">
        <f t="shared" ref="BA90:BC90" si="90">SUM(BA8,BA19,BA30,BA43,BA77)</f>
        <v>142</v>
      </c>
      <c r="BB90" s="300">
        <f t="shared" si="90"/>
        <v>5</v>
      </c>
      <c r="BC90" s="300">
        <f t="shared" si="90"/>
        <v>67</v>
      </c>
    </row>
    <row r="91" spans="1:55" ht="37.5" customHeight="1" thickBot="1" x14ac:dyDescent="0.35">
      <c r="A91" s="292"/>
      <c r="B91" s="293"/>
      <c r="C91" s="294"/>
      <c r="D91" s="296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66">
        <f>SUM(Q90:T90)</f>
        <v>795</v>
      </c>
      <c r="R91" s="301"/>
      <c r="S91" s="301"/>
      <c r="T91" s="302"/>
      <c r="U91" s="303">
        <f>SUM(U90:X90)</f>
        <v>785</v>
      </c>
      <c r="V91" s="301"/>
      <c r="W91" s="301"/>
      <c r="X91" s="302"/>
      <c r="Y91" s="266">
        <f>SUM(Y90:AB90)</f>
        <v>760</v>
      </c>
      <c r="Z91" s="301"/>
      <c r="AA91" s="301"/>
      <c r="AB91" s="302"/>
      <c r="AC91" s="266">
        <f>SUM(AC90:AF90)</f>
        <v>740</v>
      </c>
      <c r="AD91" s="301"/>
      <c r="AE91" s="301"/>
      <c r="AF91" s="302"/>
      <c r="AG91" s="266">
        <f>SUM(AG90:AJ90)</f>
        <v>760</v>
      </c>
      <c r="AH91" s="301"/>
      <c r="AI91" s="301"/>
      <c r="AJ91" s="305"/>
      <c r="AK91" s="266">
        <f>SUM(AK90:AN90)</f>
        <v>765</v>
      </c>
      <c r="AL91" s="301"/>
      <c r="AM91" s="301"/>
      <c r="AN91" s="302"/>
      <c r="AO91" s="266">
        <f>SUM(AO90:AR90)</f>
        <v>745</v>
      </c>
      <c r="AP91" s="301"/>
      <c r="AQ91" s="301"/>
      <c r="AR91" s="305"/>
      <c r="AS91" s="266">
        <f>SUM(AS90:AY90)</f>
        <v>210</v>
      </c>
      <c r="AT91" s="301"/>
      <c r="AU91" s="301"/>
      <c r="AV91" s="301"/>
      <c r="AW91" s="301"/>
      <c r="AX91" s="301"/>
      <c r="AY91" s="305"/>
      <c r="AZ91" s="299"/>
      <c r="BA91" s="299"/>
      <c r="BB91" s="299"/>
      <c r="BC91" s="299"/>
    </row>
    <row r="92" spans="1:55" x14ac:dyDescent="0.55000000000000004">
      <c r="G92" s="14"/>
    </row>
    <row r="93" spans="1:55" ht="29.4" x14ac:dyDescent="0.55000000000000004">
      <c r="A93" s="26"/>
      <c r="B93" s="155"/>
      <c r="C93" s="27"/>
      <c r="D93" s="27"/>
      <c r="E93" s="35"/>
      <c r="F93" s="26"/>
      <c r="G93" s="306">
        <f>SUM(G86:H87)-960</f>
        <v>2010</v>
      </c>
      <c r="H93" s="30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8"/>
      <c r="BA93" s="28"/>
      <c r="BB93" s="28"/>
      <c r="BC93" s="28"/>
    </row>
    <row r="94" spans="1:55" ht="29.4" x14ac:dyDescent="0.55000000000000004">
      <c r="A94" s="26"/>
      <c r="B94" s="26"/>
      <c r="C94" s="27"/>
      <c r="D94" s="27"/>
      <c r="E94" s="127"/>
      <c r="F94" s="29"/>
      <c r="G94" s="306"/>
      <c r="H94" s="30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8"/>
      <c r="BA94" s="28"/>
      <c r="BB94" s="28"/>
      <c r="BC94" s="28"/>
    </row>
    <row r="95" spans="1:55" x14ac:dyDescent="0.55000000000000004">
      <c r="G95" s="304"/>
      <c r="H95" s="304"/>
    </row>
  </sheetData>
  <dataConsolidate/>
  <mergeCells count="125">
    <mergeCell ref="AZ90:AZ91"/>
    <mergeCell ref="BA90:BA91"/>
    <mergeCell ref="BB90:BB91"/>
    <mergeCell ref="BC90:BC91"/>
    <mergeCell ref="Q91:T91"/>
    <mergeCell ref="U91:X91"/>
    <mergeCell ref="Y91:AB91"/>
    <mergeCell ref="AC91:AF91"/>
    <mergeCell ref="G95:H95"/>
    <mergeCell ref="AG91:AJ91"/>
    <mergeCell ref="AK91:AN91"/>
    <mergeCell ref="AO91:AR91"/>
    <mergeCell ref="AS91:AY91"/>
    <mergeCell ref="O90:O91"/>
    <mergeCell ref="P90:P91"/>
    <mergeCell ref="I90:I91"/>
    <mergeCell ref="K90:K91"/>
    <mergeCell ref="J90:J91"/>
    <mergeCell ref="G93:H93"/>
    <mergeCell ref="G94:H94"/>
    <mergeCell ref="A90:C91"/>
    <mergeCell ref="D90:D91"/>
    <mergeCell ref="E90:E91"/>
    <mergeCell ref="F90:F91"/>
    <mergeCell ref="G90:G91"/>
    <mergeCell ref="H90:H91"/>
    <mergeCell ref="M90:M91"/>
    <mergeCell ref="L90:L91"/>
    <mergeCell ref="N90:N91"/>
    <mergeCell ref="A88:C89"/>
    <mergeCell ref="E88:E89"/>
    <mergeCell ref="F88:F89"/>
    <mergeCell ref="G88:G89"/>
    <mergeCell ref="H88:H89"/>
    <mergeCell ref="I88:I89"/>
    <mergeCell ref="D88:D89"/>
    <mergeCell ref="D86:D87"/>
    <mergeCell ref="Q89:T89"/>
    <mergeCell ref="L88:L89"/>
    <mergeCell ref="P88:P89"/>
    <mergeCell ref="K88:K89"/>
    <mergeCell ref="M88:M89"/>
    <mergeCell ref="M86:M87"/>
    <mergeCell ref="N88:N89"/>
    <mergeCell ref="O88:O89"/>
    <mergeCell ref="H86:H87"/>
    <mergeCell ref="J86:J87"/>
    <mergeCell ref="K86:K87"/>
    <mergeCell ref="P86:P87"/>
    <mergeCell ref="L86:L87"/>
    <mergeCell ref="I86:I87"/>
    <mergeCell ref="N86:N87"/>
    <mergeCell ref="O86:O87"/>
    <mergeCell ref="BC86:BC87"/>
    <mergeCell ref="BB86:BB87"/>
    <mergeCell ref="BA86:BA87"/>
    <mergeCell ref="AZ86:AZ87"/>
    <mergeCell ref="Q87:T87"/>
    <mergeCell ref="AS87:AY87"/>
    <mergeCell ref="J88:J89"/>
    <mergeCell ref="BB88:BB89"/>
    <mergeCell ref="BC88:BC89"/>
    <mergeCell ref="AO89:AR89"/>
    <mergeCell ref="AG89:AJ89"/>
    <mergeCell ref="AK89:AN89"/>
    <mergeCell ref="AZ88:AZ89"/>
    <mergeCell ref="BA88:BA89"/>
    <mergeCell ref="AS89:AY89"/>
    <mergeCell ref="Y89:AB89"/>
    <mergeCell ref="U89:X89"/>
    <mergeCell ref="AO87:AR87"/>
    <mergeCell ref="AK87:AN87"/>
    <mergeCell ref="AG87:AJ87"/>
    <mergeCell ref="U87:X87"/>
    <mergeCell ref="AC87:AF87"/>
    <mergeCell ref="Y87:AB87"/>
    <mergeCell ref="AC89:AF89"/>
    <mergeCell ref="A86:C87"/>
    <mergeCell ref="E86:E87"/>
    <mergeCell ref="F86:F87"/>
    <mergeCell ref="G86:G87"/>
    <mergeCell ref="Q4:AR4"/>
    <mergeCell ref="AO5:AR5"/>
    <mergeCell ref="Q5:X5"/>
    <mergeCell ref="AO6:AR6"/>
    <mergeCell ref="AC6:AF6"/>
    <mergeCell ref="Q6:T6"/>
    <mergeCell ref="L5:L7"/>
    <mergeCell ref="A1:P1"/>
    <mergeCell ref="A4:A7"/>
    <mergeCell ref="C4:C7"/>
    <mergeCell ref="E4:P4"/>
    <mergeCell ref="B4:B7"/>
    <mergeCell ref="E5:E7"/>
    <mergeCell ref="H5:H7"/>
    <mergeCell ref="I5:I7"/>
    <mergeCell ref="J5:J7"/>
    <mergeCell ref="P5:P7"/>
    <mergeCell ref="N5:N7"/>
    <mergeCell ref="F5:F7"/>
    <mergeCell ref="G5:G7"/>
    <mergeCell ref="K5:K7"/>
    <mergeCell ref="M5:M7"/>
    <mergeCell ref="D4:D7"/>
    <mergeCell ref="O5:O7"/>
    <mergeCell ref="AY6:AY7"/>
    <mergeCell ref="AX6:AX7"/>
    <mergeCell ref="AW6:AW7"/>
    <mergeCell ref="U6:X6"/>
    <mergeCell ref="AS4:BC4"/>
    <mergeCell ref="AS6:AS7"/>
    <mergeCell ref="AT6:AT7"/>
    <mergeCell ref="AZ6:AZ7"/>
    <mergeCell ref="AV6:AV7"/>
    <mergeCell ref="AU6:AU7"/>
    <mergeCell ref="AK6:AN6"/>
    <mergeCell ref="Y5:AF5"/>
    <mergeCell ref="AG6:AJ6"/>
    <mergeCell ref="Y6:AB6"/>
    <mergeCell ref="AG5:AN5"/>
    <mergeCell ref="AS5:AY5"/>
    <mergeCell ref="AZ5:BC5"/>
    <mergeCell ref="BA6:BA7"/>
    <mergeCell ref="BB6:BB7"/>
    <mergeCell ref="BC6:BC7"/>
  </mergeCells>
  <phoneticPr fontId="14" type="noConversion"/>
  <printOptions horizontalCentered="1" verticalCentered="1"/>
  <pageMargins left="0" right="0" top="0" bottom="0" header="0" footer="0"/>
  <pageSetup paperSize="9" scale="16" fitToWidth="2" orientation="landscape" r:id="rId1"/>
  <headerFooter alignWithMargins="0"/>
  <ignoredErrors>
    <ignoredError sqref="D50 D10:D11 D69:D75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zalacznik_nr_2</vt:lpstr>
      <vt:lpstr>zalacznik_nr_2!Obszar_wydruku</vt:lpstr>
    </vt:vector>
  </TitlesOfParts>
  <Company>PWSZ Konin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Pająk</dc:creator>
  <cp:lastModifiedBy>Robert Cieślak</cp:lastModifiedBy>
  <cp:lastPrinted>2025-05-05T12:20:55Z</cp:lastPrinted>
  <dcterms:created xsi:type="dcterms:W3CDTF">2000-08-09T08:42:37Z</dcterms:created>
  <dcterms:modified xsi:type="dcterms:W3CDTF">2025-10-06T22:23:34Z</dcterms:modified>
</cp:coreProperties>
</file>