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ANS Konin\ANS Konin - Katedra Nauk Technicznych\Kierunki w Katedrze\Programy studiów w Katedrze NT\2024_2028\"/>
    </mc:Choice>
  </mc:AlternateContent>
  <xr:revisionPtr revIDLastSave="0" documentId="13_ncr:1_{9AF357D8-BB83-4D7C-9411-7E944BCE5FD3}" xr6:coauthVersionLast="47" xr6:coauthVersionMax="47" xr10:uidLastSave="{00000000-0000-0000-0000-000000000000}"/>
  <bookViews>
    <workbookView xWindow="28680" yWindow="-120" windowWidth="29040" windowHeight="15720" tabRatio="603" xr2:uid="{00000000-000D-0000-FFFF-FFFF00000000}"/>
  </bookViews>
  <sheets>
    <sheet name="zalacznik_nr_2" sheetId="2" r:id="rId1"/>
  </sheets>
  <definedNames>
    <definedName name="_xlnm.Print_Area" localSheetId="0">zalacznik_nr_2!$A$1:$AM$73</definedName>
    <definedName name="OLE_LINK1" localSheetId="0">zalacznik_nr_2!#REF!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0" i="2" l="1"/>
  <c r="AK61" i="2"/>
  <c r="AK62" i="2"/>
  <c r="AK63" i="2"/>
  <c r="AK64" i="2"/>
  <c r="AK65" i="2"/>
  <c r="AK52" i="2"/>
  <c r="AK53" i="2"/>
  <c r="AK54" i="2"/>
  <c r="AK55" i="2"/>
  <c r="AK56" i="2"/>
  <c r="AK57" i="2"/>
  <c r="AK44" i="2"/>
  <c r="AK45" i="2"/>
  <c r="AK46" i="2"/>
  <c r="AK47" i="2"/>
  <c r="AK48" i="2"/>
  <c r="AK49" i="2"/>
  <c r="AK36" i="2"/>
  <c r="AK37" i="2"/>
  <c r="AK38" i="2"/>
  <c r="AK39" i="2"/>
  <c r="AK40" i="2"/>
  <c r="AK41" i="2"/>
  <c r="AK35" i="2"/>
  <c r="AK59" i="2"/>
  <c r="AK51" i="2"/>
  <c r="AK43" i="2"/>
  <c r="AK32" i="2"/>
  <c r="AK33" i="2"/>
  <c r="AK31" i="2"/>
  <c r="AK21" i="2"/>
  <c r="AK22" i="2"/>
  <c r="AK23" i="2"/>
  <c r="AK24" i="2"/>
  <c r="AK25" i="2"/>
  <c r="AK26" i="2"/>
  <c r="AK27" i="2"/>
  <c r="AK28" i="2"/>
  <c r="AK29" i="2"/>
  <c r="AK20" i="2"/>
  <c r="J58" i="2" l="1"/>
  <c r="K58" i="2"/>
  <c r="L58" i="2"/>
  <c r="J50" i="2"/>
  <c r="K50" i="2"/>
  <c r="L50" i="2"/>
  <c r="J42" i="2"/>
  <c r="K42" i="2"/>
  <c r="L42" i="2"/>
  <c r="J34" i="2"/>
  <c r="K34" i="2"/>
  <c r="L34" i="2"/>
  <c r="J30" i="2"/>
  <c r="K30" i="2"/>
  <c r="L30" i="2"/>
  <c r="J19" i="2"/>
  <c r="K19" i="2"/>
  <c r="L19" i="2"/>
  <c r="J15" i="2"/>
  <c r="K15" i="2"/>
  <c r="L15" i="2"/>
  <c r="J13" i="2"/>
  <c r="K13" i="2"/>
  <c r="L13" i="2"/>
  <c r="J11" i="2" l="1"/>
  <c r="K11" i="2"/>
  <c r="L11" i="2"/>
  <c r="J8" i="2"/>
  <c r="K8" i="2"/>
  <c r="L8" i="2"/>
  <c r="G21" i="2"/>
  <c r="G22" i="2"/>
  <c r="G23" i="2"/>
  <c r="G24" i="2"/>
  <c r="G25" i="2"/>
  <c r="G26" i="2"/>
  <c r="G27" i="2"/>
  <c r="G28" i="2"/>
  <c r="G29" i="2"/>
  <c r="N60" i="2"/>
  <c r="N61" i="2"/>
  <c r="N62" i="2"/>
  <c r="N63" i="2"/>
  <c r="N64" i="2"/>
  <c r="N65" i="2"/>
  <c r="O60" i="2"/>
  <c r="O61" i="2"/>
  <c r="O62" i="2"/>
  <c r="O63" i="2"/>
  <c r="O64" i="2"/>
  <c r="O65" i="2"/>
  <c r="O52" i="2"/>
  <c r="O53" i="2"/>
  <c r="O54" i="2"/>
  <c r="O55" i="2"/>
  <c r="O56" i="2"/>
  <c r="O57" i="2"/>
  <c r="O44" i="2"/>
  <c r="O45" i="2"/>
  <c r="O46" i="2"/>
  <c r="O47" i="2"/>
  <c r="O48" i="2"/>
  <c r="O49" i="2"/>
  <c r="O36" i="2"/>
  <c r="O37" i="2"/>
  <c r="O38" i="2"/>
  <c r="O39" i="2"/>
  <c r="O40" i="2"/>
  <c r="O41" i="2"/>
  <c r="O21" i="2"/>
  <c r="O22" i="2"/>
  <c r="O23" i="2"/>
  <c r="O24" i="2"/>
  <c r="O25" i="2"/>
  <c r="O26" i="2"/>
  <c r="O27" i="2"/>
  <c r="O28" i="2"/>
  <c r="O29" i="2"/>
  <c r="AA50" i="2"/>
  <c r="G65" i="2"/>
  <c r="F65" i="2"/>
  <c r="G64" i="2"/>
  <c r="F64" i="2"/>
  <c r="G63" i="2"/>
  <c r="F63" i="2"/>
  <c r="G62" i="2"/>
  <c r="F62" i="2"/>
  <c r="G61" i="2"/>
  <c r="F61" i="2"/>
  <c r="G60" i="2"/>
  <c r="F60" i="2"/>
  <c r="O59" i="2"/>
  <c r="N59" i="2"/>
  <c r="G59" i="2"/>
  <c r="F59" i="2"/>
  <c r="AL58" i="2"/>
  <c r="AK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M58" i="2"/>
  <c r="I58" i="2"/>
  <c r="H58" i="2"/>
  <c r="F66" i="2"/>
  <c r="G66" i="2"/>
  <c r="N66" i="2"/>
  <c r="O66" i="2"/>
  <c r="O67" i="2"/>
  <c r="G67" i="2"/>
  <c r="F67" i="2"/>
  <c r="N67" i="2"/>
  <c r="F69" i="2"/>
  <c r="G69" i="2"/>
  <c r="N69" i="2"/>
  <c r="O69" i="2"/>
  <c r="G68" i="2"/>
  <c r="F68" i="2"/>
  <c r="N68" i="2"/>
  <c r="O68" i="2"/>
  <c r="I8" i="2"/>
  <c r="H8" i="2"/>
  <c r="H50" i="2"/>
  <c r="I50" i="2"/>
  <c r="M50" i="2"/>
  <c r="H42" i="2"/>
  <c r="I42" i="2"/>
  <c r="M42" i="2"/>
  <c r="H34" i="2"/>
  <c r="I34" i="2"/>
  <c r="M34" i="2"/>
  <c r="H30" i="2"/>
  <c r="I30" i="2"/>
  <c r="M30" i="2"/>
  <c r="H19" i="2"/>
  <c r="I19" i="2"/>
  <c r="M19" i="2"/>
  <c r="H15" i="2"/>
  <c r="I15" i="2"/>
  <c r="M15" i="2"/>
  <c r="H13" i="2"/>
  <c r="I13" i="2"/>
  <c r="M13" i="2"/>
  <c r="H11" i="2"/>
  <c r="I11" i="2"/>
  <c r="M11" i="2"/>
  <c r="M8" i="2"/>
  <c r="AL50" i="2"/>
  <c r="AL42" i="2"/>
  <c r="AL34" i="2"/>
  <c r="AL30" i="2"/>
  <c r="AL19" i="2"/>
  <c r="AL15" i="2"/>
  <c r="AL13" i="2"/>
  <c r="AL11" i="2"/>
  <c r="AL10" i="2"/>
  <c r="AL8" i="2" s="1"/>
  <c r="AK50" i="2"/>
  <c r="AK42" i="2"/>
  <c r="AK34" i="2"/>
  <c r="AK30" i="2"/>
  <c r="AK19" i="2"/>
  <c r="AK15" i="2"/>
  <c r="AK13" i="2"/>
  <c r="AK11" i="2"/>
  <c r="AK8" i="2"/>
  <c r="F43" i="2"/>
  <c r="N57" i="2"/>
  <c r="G57" i="2"/>
  <c r="F57" i="2"/>
  <c r="N56" i="2"/>
  <c r="G56" i="2"/>
  <c r="F56" i="2"/>
  <c r="N55" i="2"/>
  <c r="G55" i="2"/>
  <c r="F55" i="2"/>
  <c r="N54" i="2"/>
  <c r="G54" i="2"/>
  <c r="F54" i="2"/>
  <c r="N53" i="2"/>
  <c r="G53" i="2"/>
  <c r="F53" i="2"/>
  <c r="N52" i="2"/>
  <c r="G52" i="2"/>
  <c r="F52" i="2"/>
  <c r="O51" i="2"/>
  <c r="N51" i="2"/>
  <c r="G51" i="2"/>
  <c r="F51" i="2"/>
  <c r="AI50" i="2"/>
  <c r="AH50" i="2"/>
  <c r="AG50" i="2"/>
  <c r="AF50" i="2"/>
  <c r="AE50" i="2"/>
  <c r="AD50" i="2"/>
  <c r="AC50" i="2"/>
  <c r="AB50" i="2"/>
  <c r="Z50" i="2"/>
  <c r="Y50" i="2"/>
  <c r="X50" i="2"/>
  <c r="W50" i="2"/>
  <c r="V50" i="2"/>
  <c r="U50" i="2"/>
  <c r="T50" i="2"/>
  <c r="S50" i="2"/>
  <c r="R50" i="2"/>
  <c r="Q50" i="2"/>
  <c r="P50" i="2"/>
  <c r="N49" i="2"/>
  <c r="G49" i="2"/>
  <c r="F49" i="2"/>
  <c r="N48" i="2"/>
  <c r="G48" i="2"/>
  <c r="F48" i="2"/>
  <c r="N47" i="2"/>
  <c r="G47" i="2"/>
  <c r="F47" i="2"/>
  <c r="N46" i="2"/>
  <c r="G46" i="2"/>
  <c r="F46" i="2"/>
  <c r="N45" i="2"/>
  <c r="G45" i="2"/>
  <c r="F45" i="2"/>
  <c r="N44" i="2"/>
  <c r="G44" i="2"/>
  <c r="F44" i="2"/>
  <c r="O43" i="2"/>
  <c r="N43" i="2"/>
  <c r="G43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N41" i="2"/>
  <c r="G41" i="2"/>
  <c r="F41" i="2"/>
  <c r="N40" i="2"/>
  <c r="G40" i="2"/>
  <c r="F40" i="2"/>
  <c r="N39" i="2"/>
  <c r="G39" i="2"/>
  <c r="F39" i="2"/>
  <c r="N38" i="2"/>
  <c r="G38" i="2"/>
  <c r="F38" i="2"/>
  <c r="N37" i="2"/>
  <c r="G37" i="2"/>
  <c r="F37" i="2"/>
  <c r="N36" i="2"/>
  <c r="G36" i="2"/>
  <c r="F36" i="2"/>
  <c r="O35" i="2"/>
  <c r="N35" i="2"/>
  <c r="G35" i="2"/>
  <c r="F35" i="2"/>
  <c r="AM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3" i="2"/>
  <c r="N33" i="2"/>
  <c r="G33" i="2"/>
  <c r="F33" i="2"/>
  <c r="O32" i="2"/>
  <c r="N32" i="2"/>
  <c r="G32" i="2"/>
  <c r="F32" i="2"/>
  <c r="O31" i="2"/>
  <c r="N31" i="2"/>
  <c r="G31" i="2"/>
  <c r="F31" i="2"/>
  <c r="AM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N29" i="2"/>
  <c r="F29" i="2"/>
  <c r="N28" i="2"/>
  <c r="F28" i="2"/>
  <c r="N27" i="2"/>
  <c r="F27" i="2"/>
  <c r="N26" i="2"/>
  <c r="F26" i="2"/>
  <c r="N25" i="2"/>
  <c r="F25" i="2"/>
  <c r="N24" i="2"/>
  <c r="F24" i="2"/>
  <c r="N23" i="2"/>
  <c r="F23" i="2"/>
  <c r="N22" i="2"/>
  <c r="F22" i="2"/>
  <c r="N21" i="2"/>
  <c r="F21" i="2"/>
  <c r="O20" i="2"/>
  <c r="N20" i="2"/>
  <c r="G20" i="2"/>
  <c r="F20" i="2"/>
  <c r="AM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8" i="2"/>
  <c r="N18" i="2"/>
  <c r="G18" i="2"/>
  <c r="F18" i="2"/>
  <c r="O17" i="2"/>
  <c r="N17" i="2"/>
  <c r="G17" i="2"/>
  <c r="F17" i="2"/>
  <c r="O16" i="2"/>
  <c r="N16" i="2"/>
  <c r="G16" i="2"/>
  <c r="F16" i="2"/>
  <c r="AM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4" i="2"/>
  <c r="O13" i="2" s="1"/>
  <c r="N14" i="2"/>
  <c r="N13" i="2" s="1"/>
  <c r="G14" i="2"/>
  <c r="G13" i="2" s="1"/>
  <c r="F14" i="2"/>
  <c r="AM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2" i="2"/>
  <c r="O11" i="2" s="1"/>
  <c r="N12" i="2"/>
  <c r="G12" i="2"/>
  <c r="G11" i="2" s="1"/>
  <c r="F12" i="2"/>
  <c r="AM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0" i="2"/>
  <c r="N10" i="2"/>
  <c r="G10" i="2"/>
  <c r="F10" i="2"/>
  <c r="O9" i="2"/>
  <c r="N9" i="2"/>
  <c r="G9" i="2"/>
  <c r="F9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AM8" i="2"/>
  <c r="F11" i="2" l="1"/>
  <c r="F13" i="2"/>
  <c r="E43" i="2"/>
  <c r="AK70" i="2"/>
  <c r="E44" i="2"/>
  <c r="E57" i="2"/>
  <c r="E60" i="2"/>
  <c r="E22" i="2"/>
  <c r="E63" i="2"/>
  <c r="O30" i="2"/>
  <c r="N15" i="2"/>
  <c r="O8" i="2"/>
  <c r="E49" i="2"/>
  <c r="O50" i="2"/>
  <c r="E55" i="2"/>
  <c r="E52" i="2"/>
  <c r="E66" i="2"/>
  <c r="D66" i="2" s="1"/>
  <c r="E59" i="2"/>
  <c r="AK72" i="2"/>
  <c r="F58" i="2"/>
  <c r="E12" i="2"/>
  <c r="E18" i="2"/>
  <c r="E46" i="2"/>
  <c r="M72" i="2"/>
  <c r="E69" i="2"/>
  <c r="D69" i="2" s="1"/>
  <c r="E10" i="2"/>
  <c r="E27" i="2"/>
  <c r="E32" i="2"/>
  <c r="E35" i="2"/>
  <c r="E40" i="2"/>
  <c r="E26" i="2"/>
  <c r="O34" i="2"/>
  <c r="AC70" i="2"/>
  <c r="G19" i="2"/>
  <c r="L72" i="2"/>
  <c r="L70" i="2"/>
  <c r="O58" i="2"/>
  <c r="K70" i="2"/>
  <c r="K72" i="2"/>
  <c r="AL72" i="2"/>
  <c r="G58" i="2"/>
  <c r="E23" i="2"/>
  <c r="E24" i="2"/>
  <c r="J72" i="2"/>
  <c r="J70" i="2"/>
  <c r="T70" i="2"/>
  <c r="V70" i="2"/>
  <c r="E41" i="2"/>
  <c r="E51" i="2"/>
  <c r="E56" i="2"/>
  <c r="AA70" i="2"/>
  <c r="N8" i="2"/>
  <c r="N19" i="2"/>
  <c r="AB70" i="2"/>
  <c r="E47" i="2"/>
  <c r="V72" i="2"/>
  <c r="F19" i="2"/>
  <c r="O15" i="2"/>
  <c r="AD70" i="2"/>
  <c r="E65" i="2"/>
  <c r="E28" i="2"/>
  <c r="R72" i="2"/>
  <c r="AG72" i="2"/>
  <c r="N58" i="2"/>
  <c r="AI72" i="2"/>
  <c r="U72" i="2"/>
  <c r="F8" i="2"/>
  <c r="N42" i="2"/>
  <c r="AA72" i="2"/>
  <c r="H70" i="2"/>
  <c r="P72" i="2"/>
  <c r="F15" i="2"/>
  <c r="S70" i="2"/>
  <c r="AH70" i="2"/>
  <c r="G34" i="2"/>
  <c r="E62" i="2"/>
  <c r="AL70" i="2"/>
  <c r="X72" i="2"/>
  <c r="E54" i="2"/>
  <c r="G8" i="2"/>
  <c r="F34" i="2"/>
  <c r="G42" i="2"/>
  <c r="O19" i="2"/>
  <c r="AB72" i="2"/>
  <c r="W72" i="2"/>
  <c r="E64" i="2"/>
  <c r="F42" i="2"/>
  <c r="X70" i="2"/>
  <c r="E9" i="2"/>
  <c r="AJ9" i="2" s="1"/>
  <c r="E68" i="2"/>
  <c r="D68" i="2" s="1"/>
  <c r="Z72" i="2"/>
  <c r="Y70" i="2"/>
  <c r="N11" i="2"/>
  <c r="E29" i="2"/>
  <c r="E33" i="2"/>
  <c r="E37" i="2"/>
  <c r="Z70" i="2"/>
  <c r="N30" i="2"/>
  <c r="N50" i="2"/>
  <c r="E25" i="2"/>
  <c r="AG70" i="2"/>
  <c r="AH72" i="2"/>
  <c r="S72" i="2"/>
  <c r="E38" i="2"/>
  <c r="AD72" i="2"/>
  <c r="E39" i="2"/>
  <c r="E48" i="2"/>
  <c r="M70" i="2"/>
  <c r="H72" i="2"/>
  <c r="G15" i="2"/>
  <c r="AC72" i="2"/>
  <c r="Q70" i="2"/>
  <c r="I72" i="2"/>
  <c r="P70" i="2"/>
  <c r="AE70" i="2"/>
  <c r="E20" i="2"/>
  <c r="E67" i="2"/>
  <c r="D67" i="2" s="1"/>
  <c r="Q72" i="2"/>
  <c r="AF72" i="2"/>
  <c r="E14" i="2"/>
  <c r="E17" i="2"/>
  <c r="G30" i="2"/>
  <c r="E53" i="2"/>
  <c r="I70" i="2"/>
  <c r="O42" i="2"/>
  <c r="E21" i="2"/>
  <c r="AE72" i="2"/>
  <c r="F50" i="2"/>
  <c r="T72" i="2"/>
  <c r="E61" i="2"/>
  <c r="E31" i="2"/>
  <c r="AJ31" i="2" s="1"/>
  <c r="E36" i="2"/>
  <c r="G50" i="2"/>
  <c r="U70" i="2"/>
  <c r="AF70" i="2"/>
  <c r="R70" i="2"/>
  <c r="W70" i="2"/>
  <c r="E45" i="2"/>
  <c r="Y72" i="2"/>
  <c r="AI70" i="2"/>
  <c r="E16" i="2"/>
  <c r="AJ16" i="2" s="1"/>
  <c r="N34" i="2"/>
  <c r="F30" i="2"/>
  <c r="D22" i="2" l="1"/>
  <c r="AJ22" i="2"/>
  <c r="D20" i="2"/>
  <c r="AJ20" i="2"/>
  <c r="D64" i="2"/>
  <c r="AM64" i="2" s="1"/>
  <c r="AJ64" i="2"/>
  <c r="D56" i="2"/>
  <c r="AM56" i="2" s="1"/>
  <c r="AJ56" i="2"/>
  <c r="D59" i="2"/>
  <c r="AJ59" i="2"/>
  <c r="D57" i="2"/>
  <c r="AM57" i="2" s="1"/>
  <c r="AJ57" i="2"/>
  <c r="D47" i="2"/>
  <c r="AM47" i="2" s="1"/>
  <c r="AJ47" i="2"/>
  <c r="D33" i="2"/>
  <c r="AJ33" i="2"/>
  <c r="D32" i="2"/>
  <c r="AJ32" i="2"/>
  <c r="D37" i="2"/>
  <c r="AJ37" i="2"/>
  <c r="D41" i="2"/>
  <c r="AJ41" i="2"/>
  <c r="D10" i="2"/>
  <c r="AJ10" i="2"/>
  <c r="AJ8" i="2" s="1"/>
  <c r="D55" i="2"/>
  <c r="AM55" i="2" s="1"/>
  <c r="AJ55" i="2"/>
  <c r="D29" i="2"/>
  <c r="AJ29" i="2"/>
  <c r="D65" i="2"/>
  <c r="AM65" i="2" s="1"/>
  <c r="AJ65" i="2"/>
  <c r="D43" i="2"/>
  <c r="AM43" i="2" s="1"/>
  <c r="AJ43" i="2"/>
  <c r="D49" i="2"/>
  <c r="AM49" i="2" s="1"/>
  <c r="AJ49" i="2"/>
  <c r="D52" i="2"/>
  <c r="AM52" i="2" s="1"/>
  <c r="AJ52" i="2"/>
  <c r="D54" i="2"/>
  <c r="AM54" i="2" s="1"/>
  <c r="AJ54" i="2"/>
  <c r="D36" i="2"/>
  <c r="AJ36" i="2"/>
  <c r="D46" i="2"/>
  <c r="AM46" i="2" s="1"/>
  <c r="AJ46" i="2"/>
  <c r="D35" i="2"/>
  <c r="AJ35" i="2"/>
  <c r="D62" i="2"/>
  <c r="AM62" i="2" s="1"/>
  <c r="AJ62" i="2"/>
  <c r="D48" i="2"/>
  <c r="AM48" i="2" s="1"/>
  <c r="AJ48" i="2"/>
  <c r="D63" i="2"/>
  <c r="AM63" i="2" s="1"/>
  <c r="AJ63" i="2"/>
  <c r="D21" i="2"/>
  <c r="AJ21" i="2"/>
  <c r="E13" i="2"/>
  <c r="AJ14" i="2"/>
  <c r="AJ13" i="2" s="1"/>
  <c r="E11" i="2"/>
  <c r="AJ12" i="2"/>
  <c r="AJ11" i="2" s="1"/>
  <c r="D61" i="2"/>
  <c r="AM61" i="2" s="1"/>
  <c r="AJ61" i="2"/>
  <c r="D60" i="2"/>
  <c r="AM60" i="2" s="1"/>
  <c r="AJ60" i="2"/>
  <c r="D53" i="2"/>
  <c r="AM53" i="2" s="1"/>
  <c r="AJ53" i="2"/>
  <c r="D51" i="2"/>
  <c r="AM51" i="2" s="1"/>
  <c r="AJ51" i="2"/>
  <c r="D45" i="2"/>
  <c r="AM45" i="2" s="1"/>
  <c r="AJ45" i="2"/>
  <c r="D44" i="2"/>
  <c r="AM44" i="2" s="1"/>
  <c r="AJ44" i="2"/>
  <c r="D40" i="2"/>
  <c r="AJ40" i="2"/>
  <c r="D39" i="2"/>
  <c r="AJ39" i="2"/>
  <c r="D38" i="2"/>
  <c r="AJ38" i="2"/>
  <c r="D28" i="2"/>
  <c r="AJ28" i="2"/>
  <c r="D27" i="2"/>
  <c r="AJ27" i="2"/>
  <c r="D26" i="2"/>
  <c r="AJ26" i="2"/>
  <c r="D25" i="2"/>
  <c r="AJ25" i="2"/>
  <c r="D24" i="2"/>
  <c r="AJ24" i="2"/>
  <c r="D23" i="2"/>
  <c r="AJ23" i="2"/>
  <c r="D18" i="2"/>
  <c r="AJ18" i="2"/>
  <c r="D17" i="2"/>
  <c r="AJ17" i="2"/>
  <c r="AJ15" i="2" s="1"/>
  <c r="O70" i="2"/>
  <c r="O72" i="2"/>
  <c r="D12" i="2"/>
  <c r="D11" i="2" s="1"/>
  <c r="AB71" i="2"/>
  <c r="F70" i="2"/>
  <c r="E19" i="2"/>
  <c r="AF73" i="2"/>
  <c r="N72" i="2"/>
  <c r="P73" i="2"/>
  <c r="E50" i="2"/>
  <c r="F72" i="2"/>
  <c r="T71" i="2"/>
  <c r="N70" i="2"/>
  <c r="G70" i="2"/>
  <c r="X73" i="2"/>
  <c r="D14" i="2"/>
  <c r="D13" i="2" s="1"/>
  <c r="AB73" i="2"/>
  <c r="P71" i="2"/>
  <c r="G72" i="2"/>
  <c r="X71" i="2"/>
  <c r="T73" i="2"/>
  <c r="D9" i="2"/>
  <c r="D8" i="2" s="1"/>
  <c r="E8" i="2"/>
  <c r="D31" i="2"/>
  <c r="E30" i="2"/>
  <c r="E34" i="2"/>
  <c r="E58" i="2"/>
  <c r="D16" i="2"/>
  <c r="E15" i="2"/>
  <c r="AF71" i="2"/>
  <c r="E42" i="2"/>
  <c r="AJ30" i="2" l="1"/>
  <c r="AM50" i="2"/>
  <c r="D34" i="2"/>
  <c r="E75" i="2"/>
  <c r="AJ34" i="2"/>
  <c r="AJ42" i="2"/>
  <c r="D30" i="2"/>
  <c r="AM42" i="2"/>
  <c r="AJ58" i="2"/>
  <c r="E76" i="2"/>
  <c r="AJ19" i="2"/>
  <c r="D50" i="2"/>
  <c r="AM58" i="2"/>
  <c r="D58" i="2"/>
  <c r="AJ50" i="2"/>
  <c r="D42" i="2"/>
  <c r="D19" i="2"/>
  <c r="D72" i="2" s="1"/>
  <c r="D15" i="2"/>
  <c r="E72" i="2"/>
  <c r="AM72" i="2"/>
  <c r="AM70" i="2"/>
  <c r="E70" i="2"/>
  <c r="AJ72" i="2" l="1"/>
  <c r="AJ70" i="2"/>
  <c r="D70" i="2"/>
</calcChain>
</file>

<file path=xl/sharedStrings.xml><?xml version="1.0" encoding="utf-8"?>
<sst xmlns="http://schemas.openxmlformats.org/spreadsheetml/2006/main" count="237" uniqueCount="144">
  <si>
    <t>I</t>
  </si>
  <si>
    <t>II</t>
  </si>
  <si>
    <t>III</t>
  </si>
  <si>
    <t>I rok</t>
  </si>
  <si>
    <t>6.</t>
  </si>
  <si>
    <t>5.</t>
  </si>
  <si>
    <t>4.</t>
  </si>
  <si>
    <t>3.</t>
  </si>
  <si>
    <t>2.</t>
  </si>
  <si>
    <t>1.</t>
  </si>
  <si>
    <t>Lp.</t>
  </si>
  <si>
    <t>Moduł kształcenia / Przedmiot</t>
  </si>
  <si>
    <t>A.</t>
  </si>
  <si>
    <t>7.</t>
  </si>
  <si>
    <t>8.</t>
  </si>
  <si>
    <t>9.</t>
  </si>
  <si>
    <t>10.</t>
  </si>
  <si>
    <t>w</t>
  </si>
  <si>
    <t>zp</t>
  </si>
  <si>
    <t>IV</t>
  </si>
  <si>
    <t>MODUŁ KSZTAŁCENIA OGÓLNEGO</t>
  </si>
  <si>
    <t>MODUŁ KSZTAŁCENIA PODSTAWOWEGO</t>
  </si>
  <si>
    <t>MODUŁ KSZTAŁCENIA KIERUNKOWEGO</t>
  </si>
  <si>
    <t>II rok</t>
  </si>
  <si>
    <t>Liczba godzin dydaktycznych</t>
  </si>
  <si>
    <t xml:space="preserve"> Rozkład godzin dydaktycznych</t>
  </si>
  <si>
    <t>pw</t>
  </si>
  <si>
    <t>zajęcia do wyboru</t>
  </si>
  <si>
    <t>wykłady (w)</t>
  </si>
  <si>
    <t>Liczba punktów ECTS</t>
  </si>
  <si>
    <t>semestry</t>
  </si>
  <si>
    <t>wskaźniki</t>
  </si>
  <si>
    <t>Ogółem</t>
  </si>
  <si>
    <t>Praca własna studenta (pw)</t>
  </si>
  <si>
    <t>Kontakt z nauczycielem akademickim</t>
  </si>
  <si>
    <t>B1.</t>
  </si>
  <si>
    <t>B2.</t>
  </si>
  <si>
    <t>MODUŁ KSZTAŁCENIA PODSTAWOWEGO - ścieżka dla licencjatów</t>
  </si>
  <si>
    <t>B3.</t>
  </si>
  <si>
    <t>MODUŁ KSZTAŁCENIA PODSTAWOWEGO - ścieżka dla inżynierów</t>
  </si>
  <si>
    <t>C1.</t>
  </si>
  <si>
    <t>C2.</t>
  </si>
  <si>
    <t>MODUŁ KSZTAŁCENIA KIERUNKOWEGO - ścieżka dla inżynierów</t>
  </si>
  <si>
    <t>C3.</t>
  </si>
  <si>
    <t>MODUŁ KSZTAŁCENIA KIERUNKOWEGO - ścieżka dla licencjatów</t>
  </si>
  <si>
    <t>Kształtowanie osobistych karier zawodowych</t>
  </si>
  <si>
    <t>Zastosowania matematyki w technice i przemyśle</t>
  </si>
  <si>
    <t>Fizyka</t>
  </si>
  <si>
    <t>Zarządzanie środowiskowe i ekologia</t>
  </si>
  <si>
    <t>Podstawy elektrotechniki i elektroniki</t>
  </si>
  <si>
    <t>Grafika inżynierska</t>
  </si>
  <si>
    <t>Materiałoznawstwo</t>
  </si>
  <si>
    <t>Wytrzymałość materiałów</t>
  </si>
  <si>
    <t>Metrologia</t>
  </si>
  <si>
    <t>Komputerowo wspomagane projektowanie</t>
  </si>
  <si>
    <t>Mikro- i makroekonomia</t>
  </si>
  <si>
    <t>Podstawy zarządzania i marketingu</t>
  </si>
  <si>
    <t>Elementy rachunkowości finansowej i zarządczej</t>
  </si>
  <si>
    <t>Podstawy logistyki i zarządzanie łańcuchem dostaw</t>
  </si>
  <si>
    <t>Prawo gospodarcze i własności intelektualnej</t>
  </si>
  <si>
    <t>Organizacja systemów produkcyjnych</t>
  </si>
  <si>
    <t>Systemy wspomagania decyzji</t>
  </si>
  <si>
    <t>Etyka zawodowa</t>
  </si>
  <si>
    <t>Zarządzanie strategiczne</t>
  </si>
  <si>
    <t>Zintegrowane systemy zarządzania</t>
  </si>
  <si>
    <t>Zarządzanie projektami i innowacjami</t>
  </si>
  <si>
    <t>Eksploatacja maszyn i urządzeń</t>
  </si>
  <si>
    <t>Inżynieria transportu i magazynowania</t>
  </si>
  <si>
    <t>D1.</t>
  </si>
  <si>
    <t>D2.</t>
  </si>
  <si>
    <t>Środki transportu wewnętrznego i drogowego</t>
  </si>
  <si>
    <t>Organizacja procesów transportowych</t>
  </si>
  <si>
    <t>Metody optymalizacji produkcji i logistyki</t>
  </si>
  <si>
    <t>Projektowanie systemów produkcyjnych</t>
  </si>
  <si>
    <t>Projektowanie systemów transportu i spedycji</t>
  </si>
  <si>
    <t>Kształtowanie kosztów logistycznych</t>
  </si>
  <si>
    <t>Zarządzanie jakością i normalizacja w transporcie i logistyce</t>
  </si>
  <si>
    <t>Suma - ścieżka dla inżynierów (3 semestry)</t>
  </si>
  <si>
    <t>Suma - ścieżka dla licencjatów (4 semestry)</t>
  </si>
  <si>
    <t xml:space="preserve"> </t>
  </si>
  <si>
    <t>E1</t>
  </si>
  <si>
    <t>E2</t>
  </si>
  <si>
    <t>E3</t>
  </si>
  <si>
    <t>E4</t>
  </si>
  <si>
    <t>Zo/3</t>
  </si>
  <si>
    <t>Zo/2</t>
  </si>
  <si>
    <t>Zo/1</t>
  </si>
  <si>
    <t>Zo/4</t>
  </si>
  <si>
    <t xml:space="preserve">  * moduł, przedmiot lub forma zajęć do wyboru</t>
  </si>
  <si>
    <t>Technology Transfer &amp; Knowledge Management</t>
  </si>
  <si>
    <t>konsultacje i e-learning (@)</t>
  </si>
  <si>
    <t>@</t>
  </si>
  <si>
    <t xml:space="preserve">Forma zaliczenia (Zo/E) 
</t>
  </si>
  <si>
    <t>zajęcia praktyczne (zp) obejmujące</t>
  </si>
  <si>
    <t>ćwiczenia</t>
  </si>
  <si>
    <t>zajęcia terenowe i obozy</t>
  </si>
  <si>
    <t>sem I (lic i inż.)</t>
  </si>
  <si>
    <t>sem II (lic i inż.)</t>
  </si>
  <si>
    <t>sem III (lic i inż.)</t>
  </si>
  <si>
    <t>sem IV (lic)</t>
  </si>
  <si>
    <t>F1.</t>
  </si>
  <si>
    <t>F2.</t>
  </si>
  <si>
    <t>Zo/1,2</t>
  </si>
  <si>
    <t>E1.</t>
  </si>
  <si>
    <t>E2.</t>
  </si>
  <si>
    <t>SEMINARIUM DYPLOMOWE* - ścieżka dla licencjatów</t>
  </si>
  <si>
    <t>SEMINARIUM DYPLOMOWE* - ścieżka dla inżynierów</t>
  </si>
  <si>
    <t>D3.</t>
  </si>
  <si>
    <t>Podstawy Lean Maufacturing</t>
  </si>
  <si>
    <t>Logistyka i gospodarka materiałowa</t>
  </si>
  <si>
    <t>Narzędzia wspomagające zarządzanie jakością</t>
  </si>
  <si>
    <t>Ofertowanie i sterowanie produkcją</t>
  </si>
  <si>
    <t>Koncepcja zarządzania jakością</t>
  </si>
  <si>
    <t>Źródła marnotrawstwa w proceach produkcyjnych</t>
  </si>
  <si>
    <t>Projektowanie przepływu materiałów</t>
  </si>
  <si>
    <t>zajęcia kształtujące umiejętności praktyczne</t>
  </si>
  <si>
    <t>Prognozowanie i symulacje w przedsiębiorstwie</t>
  </si>
  <si>
    <t>zajęcia z bezpośrednim udziałem</t>
  </si>
  <si>
    <t>zajęcia z dziedziny nauk hum. lub społ.</t>
  </si>
  <si>
    <t>DK</t>
  </si>
  <si>
    <r>
      <rPr>
        <sz val="32"/>
        <rFont val="Verdana"/>
        <family val="2"/>
        <charset val="238"/>
      </rPr>
      <t>Przedmioty dla</t>
    </r>
    <r>
      <rPr>
        <b/>
        <sz val="32"/>
        <rFont val="Verdana"/>
        <family val="2"/>
        <charset val="238"/>
      </rPr>
      <t xml:space="preserve"> licencjatów</t>
    </r>
  </si>
  <si>
    <r>
      <rPr>
        <sz val="32"/>
        <color indexed="8"/>
        <rFont val="Verdana"/>
        <family val="2"/>
        <charset val="238"/>
      </rPr>
      <t xml:space="preserve">Przedmioty </t>
    </r>
    <r>
      <rPr>
        <b/>
        <sz val="32"/>
        <color indexed="8"/>
        <rFont val="Verdana"/>
        <family val="2"/>
      </rPr>
      <t>dla inżynierów</t>
    </r>
  </si>
  <si>
    <t>laboratoria</t>
  </si>
  <si>
    <t>warsztaty</t>
  </si>
  <si>
    <t>seminaria</t>
  </si>
  <si>
    <t>projekty</t>
  </si>
  <si>
    <t>Audyty i certyfikacje OZE</t>
  </si>
  <si>
    <t>Magazynowanie energii</t>
  </si>
  <si>
    <t>Uwarunkowania środowiskowe inwestycji w odnawialne źródła energii</t>
  </si>
  <si>
    <t>Źródła i rynek energii odnawialnej w Polsce i Unii Europejskiej</t>
  </si>
  <si>
    <t>Pasywne i energooszczędne budownictwo</t>
  </si>
  <si>
    <t>Systemy energetyki odnawialnej</t>
  </si>
  <si>
    <t>Zarządzanie procesami produkcyjnymi</t>
  </si>
  <si>
    <t>Logistyka w energetyce</t>
  </si>
  <si>
    <t>MODUŁ WYBIERALNY: Transport i logistyka produkcji*</t>
  </si>
  <si>
    <t>MODUŁ WYBIERALNY: Zarządzanie projektami OZE*</t>
  </si>
  <si>
    <t>MODUŁ WYBIERALNY: Przygotowanie i organizacja produkcji*</t>
  </si>
  <si>
    <r>
      <t>3.1. Plan studiów</t>
    </r>
    <r>
      <rPr>
        <b/>
        <u/>
        <sz val="36"/>
        <color indexed="8"/>
        <rFont val="Verdana"/>
        <family val="2"/>
        <charset val="238"/>
      </rPr>
      <t xml:space="preserve"> stacjonarnych</t>
    </r>
    <r>
      <rPr>
        <b/>
        <sz val="36"/>
        <color indexed="8"/>
        <rFont val="Verdana"/>
        <family val="2"/>
      </rPr>
      <t xml:space="preserve"> II stopnia: Zarządzanie i inżynieria produkcji (2024-2026)</t>
    </r>
  </si>
  <si>
    <t>Przedmioty wspólne dla inżynierów oraz licencjatów</t>
  </si>
  <si>
    <t>LIC</t>
  </si>
  <si>
    <t>INŻ.</t>
  </si>
  <si>
    <t>Język angielski</t>
  </si>
  <si>
    <t xml:space="preserve">PRAKTYKA ZAWODOWA*  - ścieżka dla licencjatów </t>
  </si>
  <si>
    <t xml:space="preserve">PRAKTYKA ZAWODOWA*  - ścieżka dla inżynierów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</si>
</sst>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&quot;-&quot;#,##0.00"/>
  </numFmts>
  <fonts count="49" x14ac:knownFonts="1">
    <font>
      <sz val="10"/>
      <name val="Arial CE"/>
      <charset val="238"/>
    </font>
    <font>
      <sz val="10"/>
      <name val="Arial CE"/>
      <charset val="238"/>
    </font>
    <font>
      <sz val="36"/>
      <name val="Verdana"/>
      <family val="2"/>
      <charset val="238"/>
    </font>
    <font>
      <b/>
      <sz val="32"/>
      <name val="Verdana"/>
      <family val="2"/>
      <charset val="238"/>
    </font>
    <font>
      <sz val="28"/>
      <name val="Arial Narrow"/>
      <family val="2"/>
      <charset val="238"/>
    </font>
    <font>
      <b/>
      <sz val="28"/>
      <name val="Verdana"/>
      <family val="2"/>
    </font>
    <font>
      <b/>
      <sz val="20"/>
      <name val="Verdana"/>
      <family val="2"/>
    </font>
    <font>
      <b/>
      <sz val="26"/>
      <name val="Verdana"/>
      <family val="2"/>
    </font>
    <font>
      <b/>
      <sz val="22"/>
      <name val="Verdana"/>
      <family val="2"/>
    </font>
    <font>
      <b/>
      <sz val="28"/>
      <name val="Verdana"/>
      <family val="2"/>
      <charset val="238"/>
    </font>
    <font>
      <sz val="22"/>
      <name val="Verdana"/>
      <family val="2"/>
    </font>
    <font>
      <b/>
      <sz val="36"/>
      <name val="Arial Narrow"/>
      <family val="2"/>
      <charset val="238"/>
    </font>
    <font>
      <sz val="12"/>
      <name val="Arial Narrow"/>
      <family val="2"/>
      <charset val="238"/>
    </font>
    <font>
      <b/>
      <sz val="28"/>
      <name val="Arial Narrow"/>
      <family val="2"/>
      <charset val="238"/>
    </font>
    <font>
      <sz val="20"/>
      <name val="Verdana"/>
      <family val="2"/>
      <charset val="238"/>
    </font>
    <font>
      <b/>
      <sz val="36"/>
      <color indexed="8"/>
      <name val="Verdana"/>
      <family val="2"/>
    </font>
    <font>
      <b/>
      <sz val="32"/>
      <color indexed="8"/>
      <name val="Verdana"/>
      <family val="2"/>
    </font>
    <font>
      <sz val="8"/>
      <name val="Verdana"/>
      <family val="2"/>
      <charset val="238"/>
    </font>
    <font>
      <b/>
      <u/>
      <sz val="36"/>
      <color indexed="8"/>
      <name val="Verdana"/>
      <family val="2"/>
      <charset val="238"/>
    </font>
    <font>
      <sz val="32"/>
      <name val="Verdana"/>
      <family val="2"/>
      <charset val="238"/>
    </font>
    <font>
      <sz val="32"/>
      <color indexed="8"/>
      <name val="Verdana"/>
      <family val="2"/>
      <charset val="238"/>
    </font>
    <font>
      <sz val="12"/>
      <color theme="1"/>
      <name val="Arial Narrow"/>
      <family val="2"/>
      <charset val="238"/>
    </font>
    <font>
      <b/>
      <sz val="36"/>
      <color theme="1"/>
      <name val="Verdana"/>
      <family val="2"/>
    </font>
    <font>
      <sz val="28"/>
      <color theme="1"/>
      <name val="Arial Narrow"/>
      <family val="2"/>
      <charset val="238"/>
    </font>
    <font>
      <b/>
      <sz val="28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8"/>
      <color theme="1"/>
      <name val="Arial Narrow"/>
      <family val="2"/>
      <charset val="238"/>
    </font>
    <font>
      <b/>
      <sz val="18"/>
      <color theme="1"/>
      <name val="Times New Roman"/>
      <family val="1"/>
    </font>
    <font>
      <sz val="14"/>
      <color theme="1"/>
      <name val="Arial CE"/>
      <charset val="238"/>
    </font>
    <font>
      <sz val="14"/>
      <color theme="1"/>
      <name val="Verdana"/>
      <family val="2"/>
    </font>
    <font>
      <sz val="10"/>
      <color theme="1"/>
      <name val="Arial Narrow"/>
      <family val="2"/>
      <charset val="238"/>
    </font>
    <font>
      <b/>
      <sz val="32"/>
      <color theme="1"/>
      <name val="Verdana"/>
      <family val="2"/>
    </font>
    <font>
      <b/>
      <sz val="32"/>
      <color theme="1"/>
      <name val="Verdana"/>
      <family val="2"/>
      <charset val="238"/>
    </font>
    <font>
      <b/>
      <sz val="32"/>
      <color theme="1"/>
      <name val="Arial Narrow"/>
      <family val="2"/>
      <charset val="238"/>
    </font>
    <font>
      <b/>
      <sz val="28"/>
      <color theme="1"/>
      <name val="Arial CE"/>
      <charset val="238"/>
    </font>
    <font>
      <b/>
      <sz val="22"/>
      <color theme="1"/>
      <name val="Verdana"/>
      <family val="2"/>
    </font>
    <font>
      <b/>
      <sz val="26"/>
      <color theme="1"/>
      <name val="Verdana"/>
      <family val="2"/>
      <charset val="238"/>
    </font>
    <font>
      <sz val="26"/>
      <color theme="1"/>
      <name val="Verdana"/>
      <family val="2"/>
      <charset val="238"/>
    </font>
    <font>
      <sz val="26"/>
      <color theme="1"/>
      <name val="Arial CE"/>
      <family val="2"/>
      <charset val="238"/>
    </font>
    <font>
      <sz val="20"/>
      <color theme="1"/>
      <name val="Verdana"/>
      <family val="2"/>
    </font>
    <font>
      <sz val="22"/>
      <color theme="1"/>
      <name val="Verdana"/>
      <family val="2"/>
    </font>
    <font>
      <sz val="10"/>
      <color theme="1"/>
      <name val="Arial CE"/>
      <charset val="238"/>
    </font>
    <font>
      <b/>
      <sz val="20"/>
      <color theme="1"/>
      <name val="Verdana"/>
      <family val="2"/>
    </font>
    <font>
      <b/>
      <sz val="36"/>
      <name val="Verdana"/>
      <family val="2"/>
      <charset val="238"/>
    </font>
    <font>
      <b/>
      <sz val="14"/>
      <color theme="1"/>
      <name val="Arial CE"/>
      <charset val="238"/>
    </font>
    <font>
      <b/>
      <sz val="14"/>
      <color theme="1"/>
      <name val="Verdana"/>
      <family val="2"/>
      <charset val="238"/>
    </font>
    <font>
      <b/>
      <sz val="24"/>
      <color theme="1"/>
      <name val="Verdana"/>
      <family val="2"/>
      <charset val="238"/>
    </font>
    <font>
      <b/>
      <sz val="28"/>
      <color theme="1"/>
      <name val="Verdana"/>
      <family val="2"/>
    </font>
    <font>
      <b/>
      <sz val="26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8">
    <xf numFmtId="0" fontId="0" fillId="0" borderId="0" xfId="0"/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1" fillId="2" borderId="2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3" fontId="34" fillId="0" borderId="0" xfId="0" applyNumberFormat="1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38" fillId="0" borderId="0" xfId="0" applyFont="1" applyAlignment="1" applyProtection="1">
      <alignment vertical="center"/>
      <protection locked="0"/>
    </xf>
    <xf numFmtId="3" fontId="36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39" fillId="0" borderId="3" xfId="0" applyFont="1" applyBorder="1" applyAlignment="1" applyProtection="1">
      <alignment horizontal="center" vertical="center"/>
      <protection locked="0"/>
    </xf>
    <xf numFmtId="0" fontId="40" fillId="0" borderId="8" xfId="0" applyFont="1" applyBorder="1" applyAlignment="1" applyProtection="1">
      <alignment vertical="center" wrapText="1"/>
      <protection locked="0"/>
    </xf>
    <xf numFmtId="0" fontId="40" fillId="0" borderId="4" xfId="0" applyFont="1" applyBorder="1" applyAlignment="1" applyProtection="1">
      <alignment horizontal="center" vertical="center" wrapText="1"/>
      <protection locked="0"/>
    </xf>
    <xf numFmtId="3" fontId="35" fillId="0" borderId="5" xfId="0" applyNumberFormat="1" applyFont="1" applyBorder="1" applyAlignment="1">
      <alignment horizontal="center" vertical="center"/>
    </xf>
    <xf numFmtId="3" fontId="40" fillId="0" borderId="5" xfId="0" applyNumberFormat="1" applyFont="1" applyBorder="1" applyAlignment="1">
      <alignment horizontal="center" vertical="center"/>
    </xf>
    <xf numFmtId="3" fontId="40" fillId="0" borderId="5" xfId="0" applyNumberFormat="1" applyFont="1" applyBorder="1" applyAlignment="1">
      <alignment horizontal="center" vertical="center" wrapText="1"/>
    </xf>
    <xf numFmtId="3" fontId="35" fillId="0" borderId="6" xfId="0" applyNumberFormat="1" applyFont="1" applyBorder="1" applyAlignment="1">
      <alignment horizontal="center" vertical="center"/>
    </xf>
    <xf numFmtId="3" fontId="40" fillId="0" borderId="8" xfId="0" applyNumberFormat="1" applyFont="1" applyBorder="1" applyAlignment="1" applyProtection="1">
      <alignment horizontal="center" vertical="center"/>
      <protection locked="0"/>
    </xf>
    <xf numFmtId="3" fontId="40" fillId="0" borderId="9" xfId="0" applyNumberFormat="1" applyFont="1" applyBorder="1" applyAlignment="1" applyProtection="1">
      <alignment horizontal="center" vertical="center"/>
      <protection locked="0"/>
    </xf>
    <xf numFmtId="0" fontId="40" fillId="0" borderId="3" xfId="0" applyFont="1" applyBorder="1" applyAlignment="1" applyProtection="1">
      <alignment horizontal="center" vertical="center"/>
      <protection locked="0"/>
    </xf>
    <xf numFmtId="0" fontId="40" fillId="0" borderId="8" xfId="0" applyFont="1" applyBorder="1" applyAlignment="1" applyProtection="1">
      <alignment horizontal="center" vertical="center"/>
      <protection locked="0"/>
    </xf>
    <xf numFmtId="0" fontId="40" fillId="0" borderId="4" xfId="0" applyFont="1" applyBorder="1" applyAlignment="1" applyProtection="1">
      <alignment horizontal="center" vertical="center"/>
      <protection locked="0"/>
    </xf>
    <xf numFmtId="3" fontId="40" fillId="0" borderId="23" xfId="0" applyNumberFormat="1" applyFont="1" applyBorder="1" applyAlignment="1" applyProtection="1">
      <alignment horizontal="center" vertical="center"/>
      <protection locked="0"/>
    </xf>
    <xf numFmtId="3" fontId="40" fillId="0" borderId="24" xfId="0" applyNumberFormat="1" applyFont="1" applyBorder="1" applyAlignment="1" applyProtection="1">
      <alignment horizontal="center" vertical="center"/>
      <protection locked="0"/>
    </xf>
    <xf numFmtId="0" fontId="5" fillId="6" borderId="23" xfId="0" applyFont="1" applyFill="1" applyBorder="1" applyAlignment="1" applyProtection="1">
      <alignment horizontal="center" vertical="center" wrapText="1"/>
      <protection locked="0"/>
    </xf>
    <xf numFmtId="0" fontId="5" fillId="6" borderId="24" xfId="0" applyFont="1" applyFill="1" applyBorder="1" applyAlignment="1" applyProtection="1">
      <alignment horizontal="center" vertical="center" wrapText="1"/>
      <protection locked="0"/>
    </xf>
    <xf numFmtId="0" fontId="5" fillId="6" borderId="21" xfId="0" applyFont="1" applyFill="1" applyBorder="1" applyAlignment="1" applyProtection="1">
      <alignment horizontal="center" vertical="center" wrapText="1"/>
      <protection locked="0"/>
    </xf>
    <xf numFmtId="0" fontId="9" fillId="6" borderId="22" xfId="0" applyFont="1" applyFill="1" applyBorder="1" applyAlignment="1" applyProtection="1">
      <alignment horizontal="center" vertical="center"/>
      <protection locked="0"/>
    </xf>
    <xf numFmtId="0" fontId="9" fillId="6" borderId="23" xfId="0" applyFont="1" applyFill="1" applyBorder="1" applyAlignment="1" applyProtection="1">
      <alignment horizontal="center" vertical="center" wrapText="1"/>
      <protection locked="0"/>
    </xf>
    <xf numFmtId="0" fontId="9" fillId="6" borderId="23" xfId="0" applyFont="1" applyFill="1" applyBorder="1" applyAlignment="1" applyProtection="1">
      <alignment horizontal="center" vertical="center"/>
      <protection locked="0"/>
    </xf>
    <xf numFmtId="0" fontId="9" fillId="6" borderId="20" xfId="0" applyFont="1" applyFill="1" applyBorder="1" applyAlignment="1" applyProtection="1">
      <alignment horizontal="center" vertical="center"/>
      <protection locked="0"/>
    </xf>
    <xf numFmtId="3" fontId="40" fillId="0" borderId="17" xfId="0" applyNumberFormat="1" applyFont="1" applyBorder="1" applyAlignment="1">
      <alignment horizontal="center" vertical="center" wrapText="1"/>
    </xf>
    <xf numFmtId="3" fontId="35" fillId="5" borderId="52" xfId="0" applyNumberFormat="1" applyFont="1" applyFill="1" applyBorder="1" applyAlignment="1">
      <alignment horizontal="center" vertical="center"/>
    </xf>
    <xf numFmtId="3" fontId="40" fillId="0" borderId="53" xfId="0" applyNumberFormat="1" applyFont="1" applyBorder="1" applyAlignment="1">
      <alignment horizontal="center" vertical="center" wrapText="1"/>
    </xf>
    <xf numFmtId="3" fontId="35" fillId="0" borderId="52" xfId="0" applyNumberFormat="1" applyFont="1" applyBorder="1" applyAlignment="1">
      <alignment horizontal="center" vertical="center"/>
    </xf>
    <xf numFmtId="3" fontId="40" fillId="0" borderId="16" xfId="0" applyNumberFormat="1" applyFont="1" applyBorder="1" applyAlignment="1">
      <alignment horizontal="center" vertical="center" wrapText="1"/>
    </xf>
    <xf numFmtId="3" fontId="40" fillId="0" borderId="52" xfId="0" applyNumberFormat="1" applyFont="1" applyBorder="1" applyAlignment="1">
      <alignment horizontal="center" vertical="center"/>
    </xf>
    <xf numFmtId="0" fontId="31" fillId="7" borderId="58" xfId="0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37" fillId="0" borderId="0" xfId="0" applyFont="1" applyAlignment="1" applyProtection="1">
      <alignment horizontal="left" vertical="center"/>
      <protection locked="0"/>
    </xf>
    <xf numFmtId="3" fontId="40" fillId="5" borderId="5" xfId="0" applyNumberFormat="1" applyFont="1" applyFill="1" applyBorder="1" applyAlignment="1">
      <alignment horizontal="center" vertical="center" wrapText="1"/>
    </xf>
    <xf numFmtId="3" fontId="40" fillId="0" borderId="5" xfId="0" applyNumberFormat="1" applyFont="1" applyBorder="1" applyAlignment="1" applyProtection="1">
      <alignment horizontal="center" vertical="center"/>
      <protection locked="0"/>
    </xf>
    <xf numFmtId="3" fontId="40" fillId="0" borderId="6" xfId="0" applyNumberFormat="1" applyFont="1" applyBorder="1" applyAlignment="1" applyProtection="1">
      <alignment horizontal="center" vertical="center"/>
      <protection locked="0"/>
    </xf>
    <xf numFmtId="0" fontId="40" fillId="0" borderId="23" xfId="0" applyFont="1" applyBorder="1" applyAlignment="1" applyProtection="1">
      <alignment vertical="center" wrapText="1"/>
      <protection locked="0"/>
    </xf>
    <xf numFmtId="0" fontId="40" fillId="0" borderId="21" xfId="0" applyFont="1" applyBorder="1" applyAlignment="1" applyProtection="1">
      <alignment horizontal="center" vertical="center" wrapText="1"/>
      <protection locked="0"/>
    </xf>
    <xf numFmtId="0" fontId="40" fillId="0" borderId="20" xfId="0" applyFont="1" applyBorder="1" applyAlignment="1" applyProtection="1">
      <alignment horizontal="center" vertical="center"/>
      <protection locked="0"/>
    </xf>
    <xf numFmtId="0" fontId="40" fillId="0" borderId="23" xfId="0" applyFont="1" applyBorder="1" applyAlignment="1" applyProtection="1">
      <alignment horizontal="center" vertical="center"/>
      <protection locked="0"/>
    </xf>
    <xf numFmtId="0" fontId="40" fillId="0" borderId="21" xfId="0" applyFont="1" applyBorder="1" applyAlignment="1" applyProtection="1">
      <alignment horizontal="center" vertical="center"/>
      <protection locked="0"/>
    </xf>
    <xf numFmtId="3" fontId="40" fillId="0" borderId="23" xfId="0" applyNumberFormat="1" applyFont="1" applyBorder="1" applyAlignment="1">
      <alignment horizontal="center" vertical="center"/>
    </xf>
    <xf numFmtId="0" fontId="35" fillId="3" borderId="12" xfId="0" applyFont="1" applyFill="1" applyBorder="1" applyAlignment="1" applyProtection="1">
      <alignment horizontal="left" vertical="center"/>
      <protection locked="0"/>
    </xf>
    <xf numFmtId="0" fontId="35" fillId="3" borderId="11" xfId="0" applyFont="1" applyFill="1" applyBorder="1" applyAlignment="1" applyProtection="1">
      <alignment horizontal="center" vertical="center"/>
      <protection locked="0"/>
    </xf>
    <xf numFmtId="3" fontId="35" fillId="3" borderId="50" xfId="0" applyNumberFormat="1" applyFont="1" applyFill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/>
    </xf>
    <xf numFmtId="0" fontId="35" fillId="3" borderId="51" xfId="0" applyFont="1" applyFill="1" applyBorder="1" applyAlignment="1">
      <alignment horizontal="center" vertical="center"/>
    </xf>
    <xf numFmtId="0" fontId="35" fillId="3" borderId="14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0" fontId="35" fillId="3" borderId="50" xfId="0" applyFont="1" applyFill="1" applyBorder="1" applyAlignment="1">
      <alignment horizontal="center" vertical="center"/>
    </xf>
    <xf numFmtId="0" fontId="35" fillId="3" borderId="13" xfId="0" applyFont="1" applyFill="1" applyBorder="1" applyAlignment="1">
      <alignment horizontal="center" vertical="center"/>
    </xf>
    <xf numFmtId="3" fontId="35" fillId="3" borderId="14" xfId="0" applyNumberFormat="1" applyFont="1" applyFill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/>
    </xf>
    <xf numFmtId="0" fontId="40" fillId="0" borderId="5" xfId="0" applyFont="1" applyBorder="1" applyAlignment="1" applyProtection="1">
      <alignment vertical="center" wrapText="1"/>
      <protection locked="0"/>
    </xf>
    <xf numFmtId="0" fontId="40" fillId="0" borderId="16" xfId="0" applyFont="1" applyBorder="1" applyAlignment="1" applyProtection="1">
      <alignment horizontal="center" vertical="center" wrapText="1"/>
      <protection locked="0"/>
    </xf>
    <xf numFmtId="0" fontId="40" fillId="0" borderId="15" xfId="0" applyFont="1" applyBorder="1" applyAlignment="1" applyProtection="1">
      <alignment horizontal="center" vertical="center"/>
      <protection locked="0"/>
    </xf>
    <xf numFmtId="0" fontId="40" fillId="0" borderId="5" xfId="0" applyFont="1" applyBorder="1" applyAlignment="1" applyProtection="1">
      <alignment horizontal="center" vertical="center"/>
      <protection locked="0"/>
    </xf>
    <xf numFmtId="0" fontId="40" fillId="0" borderId="16" xfId="0" applyFont="1" applyBorder="1" applyAlignment="1" applyProtection="1">
      <alignment horizontal="center" vertical="center"/>
      <protection locked="0"/>
    </xf>
    <xf numFmtId="3" fontId="40" fillId="0" borderId="34" xfId="0" applyNumberFormat="1" applyFont="1" applyBorder="1" applyAlignment="1">
      <alignment horizontal="center" vertical="center"/>
    </xf>
    <xf numFmtId="3" fontId="40" fillId="0" borderId="34" xfId="0" applyNumberFormat="1" applyFont="1" applyBorder="1" applyAlignment="1" applyProtection="1">
      <alignment horizontal="center" vertical="center"/>
      <protection locked="0"/>
    </xf>
    <xf numFmtId="3" fontId="40" fillId="0" borderId="35" xfId="0" applyNumberFormat="1" applyFont="1" applyBorder="1" applyAlignment="1" applyProtection="1">
      <alignment horizontal="center" vertical="center"/>
      <protection locked="0"/>
    </xf>
    <xf numFmtId="0" fontId="35" fillId="4" borderId="12" xfId="0" applyFont="1" applyFill="1" applyBorder="1" applyAlignment="1" applyProtection="1">
      <alignment horizontal="left" vertical="center" wrapText="1"/>
      <protection locked="0"/>
    </xf>
    <xf numFmtId="0" fontId="35" fillId="4" borderId="11" xfId="0" applyFont="1" applyFill="1" applyBorder="1" applyAlignment="1" applyProtection="1">
      <alignment horizontal="center" vertical="center"/>
      <protection locked="0"/>
    </xf>
    <xf numFmtId="3" fontId="35" fillId="4" borderId="50" xfId="0" applyNumberFormat="1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35" fillId="4" borderId="51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center"/>
    </xf>
    <xf numFmtId="0" fontId="35" fillId="4" borderId="50" xfId="0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0" fontId="35" fillId="2" borderId="12" xfId="0" applyFont="1" applyFill="1" applyBorder="1" applyAlignment="1" applyProtection="1">
      <alignment horizontal="left" vertical="center" wrapText="1"/>
      <protection locked="0"/>
    </xf>
    <xf numFmtId="0" fontId="35" fillId="2" borderId="11" xfId="0" applyFont="1" applyFill="1" applyBorder="1" applyAlignment="1" applyProtection="1">
      <alignment horizontal="center" vertical="center"/>
      <protection locked="0"/>
    </xf>
    <xf numFmtId="3" fontId="35" fillId="2" borderId="50" xfId="0" applyNumberFormat="1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/>
    </xf>
    <xf numFmtId="0" fontId="35" fillId="2" borderId="51" xfId="0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horizontal="center" vertical="center"/>
    </xf>
    <xf numFmtId="0" fontId="35" fillId="2" borderId="50" xfId="0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/>
    </xf>
    <xf numFmtId="0" fontId="35" fillId="3" borderId="11" xfId="1" applyNumberFormat="1" applyFont="1" applyFill="1" applyBorder="1" applyAlignment="1" applyProtection="1">
      <alignment horizontal="center" vertical="center"/>
      <protection locked="0"/>
    </xf>
    <xf numFmtId="3" fontId="35" fillId="3" borderId="50" xfId="1" applyNumberFormat="1" applyFont="1" applyFill="1" applyBorder="1" applyAlignment="1" applyProtection="1">
      <alignment horizontal="center" vertical="center"/>
    </xf>
    <xf numFmtId="0" fontId="35" fillId="3" borderId="12" xfId="1" applyNumberFormat="1" applyFont="1" applyFill="1" applyBorder="1" applyAlignment="1" applyProtection="1">
      <alignment horizontal="center" vertical="center"/>
    </xf>
    <xf numFmtId="0" fontId="35" fillId="3" borderId="51" xfId="1" applyNumberFormat="1" applyFont="1" applyFill="1" applyBorder="1" applyAlignment="1" applyProtection="1">
      <alignment horizontal="center" vertical="center"/>
    </xf>
    <xf numFmtId="0" fontId="35" fillId="3" borderId="14" xfId="1" applyNumberFormat="1" applyFont="1" applyFill="1" applyBorder="1" applyAlignment="1" applyProtection="1">
      <alignment horizontal="center" vertical="center"/>
    </xf>
    <xf numFmtId="0" fontId="35" fillId="3" borderId="11" xfId="1" applyNumberFormat="1" applyFont="1" applyFill="1" applyBorder="1" applyAlignment="1" applyProtection="1">
      <alignment horizontal="center" vertical="center"/>
    </xf>
    <xf numFmtId="0" fontId="35" fillId="3" borderId="50" xfId="1" applyNumberFormat="1" applyFont="1" applyFill="1" applyBorder="1" applyAlignment="1" applyProtection="1">
      <alignment horizontal="center" vertical="center"/>
    </xf>
    <xf numFmtId="0" fontId="35" fillId="3" borderId="13" xfId="1" applyNumberFormat="1" applyFont="1" applyFill="1" applyBorder="1" applyAlignment="1" applyProtection="1">
      <alignment horizontal="center" vertical="center"/>
    </xf>
    <xf numFmtId="0" fontId="35" fillId="3" borderId="10" xfId="1" applyNumberFormat="1" applyFont="1" applyFill="1" applyBorder="1" applyAlignment="1" applyProtection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center" vertical="center"/>
      <protection locked="0"/>
    </xf>
    <xf numFmtId="0" fontId="35" fillId="4" borderId="11" xfId="1" applyNumberFormat="1" applyFont="1" applyFill="1" applyBorder="1" applyAlignment="1" applyProtection="1">
      <alignment horizontal="center" vertical="center"/>
      <protection locked="0"/>
    </xf>
    <xf numFmtId="3" fontId="35" fillId="4" borderId="50" xfId="1" applyNumberFormat="1" applyFont="1" applyFill="1" applyBorder="1" applyAlignment="1" applyProtection="1">
      <alignment horizontal="center" vertical="center"/>
    </xf>
    <xf numFmtId="0" fontId="35" fillId="4" borderId="12" xfId="1" applyNumberFormat="1" applyFont="1" applyFill="1" applyBorder="1" applyAlignment="1" applyProtection="1">
      <alignment horizontal="center" vertical="center"/>
    </xf>
    <xf numFmtId="0" fontId="35" fillId="4" borderId="51" xfId="1" applyNumberFormat="1" applyFont="1" applyFill="1" applyBorder="1" applyAlignment="1" applyProtection="1">
      <alignment horizontal="center" vertical="center"/>
    </xf>
    <xf numFmtId="0" fontId="35" fillId="4" borderId="14" xfId="1" applyNumberFormat="1" applyFont="1" applyFill="1" applyBorder="1" applyAlignment="1" applyProtection="1">
      <alignment horizontal="center" vertical="center"/>
    </xf>
    <xf numFmtId="0" fontId="35" fillId="4" borderId="11" xfId="1" applyNumberFormat="1" applyFont="1" applyFill="1" applyBorder="1" applyAlignment="1" applyProtection="1">
      <alignment horizontal="center" vertical="center"/>
    </xf>
    <xf numFmtId="0" fontId="35" fillId="4" borderId="50" xfId="1" applyNumberFormat="1" applyFont="1" applyFill="1" applyBorder="1" applyAlignment="1" applyProtection="1">
      <alignment horizontal="center" vertical="center"/>
    </xf>
    <xf numFmtId="0" fontId="35" fillId="4" borderId="13" xfId="1" applyNumberFormat="1" applyFont="1" applyFill="1" applyBorder="1" applyAlignment="1" applyProtection="1">
      <alignment horizontal="center" vertical="center"/>
    </xf>
    <xf numFmtId="0" fontId="35" fillId="4" borderId="10" xfId="1" applyNumberFormat="1" applyFont="1" applyFill="1" applyBorder="1" applyAlignment="1" applyProtection="1">
      <alignment horizontal="center" vertical="center"/>
    </xf>
    <xf numFmtId="0" fontId="35" fillId="2" borderId="11" xfId="1" applyNumberFormat="1" applyFont="1" applyFill="1" applyBorder="1" applyAlignment="1" applyProtection="1">
      <alignment horizontal="center" vertical="center"/>
      <protection locked="0"/>
    </xf>
    <xf numFmtId="3" fontId="35" fillId="2" borderId="50" xfId="1" applyNumberFormat="1" applyFont="1" applyFill="1" applyBorder="1" applyAlignment="1" applyProtection="1">
      <alignment horizontal="center" vertical="center"/>
    </xf>
    <xf numFmtId="0" fontId="35" fillId="2" borderId="12" xfId="1" applyNumberFormat="1" applyFont="1" applyFill="1" applyBorder="1" applyAlignment="1" applyProtection="1">
      <alignment horizontal="center" vertical="center"/>
    </xf>
    <xf numFmtId="0" fontId="35" fillId="2" borderId="51" xfId="1" applyNumberFormat="1" applyFont="1" applyFill="1" applyBorder="1" applyAlignment="1" applyProtection="1">
      <alignment horizontal="center" vertical="center"/>
    </xf>
    <xf numFmtId="0" fontId="35" fillId="2" borderId="14" xfId="1" applyNumberFormat="1" applyFont="1" applyFill="1" applyBorder="1" applyAlignment="1" applyProtection="1">
      <alignment horizontal="center" vertical="center"/>
    </xf>
    <xf numFmtId="0" fontId="35" fillId="2" borderId="11" xfId="1" applyNumberFormat="1" applyFont="1" applyFill="1" applyBorder="1" applyAlignment="1" applyProtection="1">
      <alignment horizontal="center" vertical="center"/>
    </xf>
    <xf numFmtId="0" fontId="35" fillId="2" borderId="50" xfId="1" applyNumberFormat="1" applyFont="1" applyFill="1" applyBorder="1" applyAlignment="1" applyProtection="1">
      <alignment horizontal="center" vertical="center"/>
    </xf>
    <xf numFmtId="0" fontId="35" fillId="2" borderId="13" xfId="1" applyNumberFormat="1" applyFont="1" applyFill="1" applyBorder="1" applyAlignment="1" applyProtection="1">
      <alignment horizontal="center" vertical="center"/>
    </xf>
    <xf numFmtId="0" fontId="35" fillId="2" borderId="10" xfId="1" applyNumberFormat="1" applyFont="1" applyFill="1" applyBorder="1" applyAlignment="1" applyProtection="1">
      <alignment horizontal="center" vertical="center"/>
    </xf>
    <xf numFmtId="0" fontId="40" fillId="0" borderId="24" xfId="0" applyFont="1" applyBorder="1" applyAlignment="1" applyProtection="1">
      <alignment horizontal="center" vertical="center"/>
      <protection locked="0"/>
    </xf>
    <xf numFmtId="0" fontId="35" fillId="3" borderId="12" xfId="0" applyFont="1" applyFill="1" applyBorder="1" applyAlignment="1" applyProtection="1">
      <alignment horizontal="left" vertical="center" wrapText="1"/>
      <protection locked="0"/>
    </xf>
    <xf numFmtId="3" fontId="35" fillId="3" borderId="12" xfId="0" applyNumberFormat="1" applyFont="1" applyFill="1" applyBorder="1" applyAlignment="1">
      <alignment horizontal="center" vertical="center"/>
    </xf>
    <xf numFmtId="3" fontId="35" fillId="3" borderId="51" xfId="0" applyNumberFormat="1" applyFont="1" applyFill="1" applyBorder="1" applyAlignment="1">
      <alignment horizontal="center" vertical="center"/>
    </xf>
    <xf numFmtId="3" fontId="35" fillId="3" borderId="11" xfId="0" applyNumberFormat="1" applyFont="1" applyFill="1" applyBorder="1" applyAlignment="1">
      <alignment horizontal="center" vertical="center"/>
    </xf>
    <xf numFmtId="3" fontId="35" fillId="3" borderId="13" xfId="0" applyNumberFormat="1" applyFont="1" applyFill="1" applyBorder="1" applyAlignment="1">
      <alignment horizontal="center" vertical="center"/>
    </xf>
    <xf numFmtId="0" fontId="40" fillId="0" borderId="18" xfId="0" applyFont="1" applyBorder="1" applyAlignment="1" applyProtection="1">
      <alignment horizontal="left" vertical="center" wrapText="1"/>
      <protection locked="0"/>
    </xf>
    <xf numFmtId="0" fontId="40" fillId="0" borderId="28" xfId="0" applyFont="1" applyBorder="1" applyAlignment="1" applyProtection="1">
      <alignment horizontal="center" vertical="center" wrapText="1"/>
      <protection locked="0"/>
    </xf>
    <xf numFmtId="3" fontId="40" fillId="0" borderId="18" xfId="0" applyNumberFormat="1" applyFont="1" applyBorder="1" applyAlignment="1" applyProtection="1">
      <alignment horizontal="center" vertical="center"/>
      <protection locked="0"/>
    </xf>
    <xf numFmtId="3" fontId="40" fillId="0" borderId="19" xfId="0" applyNumberFormat="1" applyFont="1" applyBorder="1" applyAlignment="1" applyProtection="1">
      <alignment horizontal="center" vertical="center"/>
      <protection locked="0"/>
    </xf>
    <xf numFmtId="0" fontId="40" fillId="0" borderId="27" xfId="0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center" vertical="center"/>
      <protection locked="0"/>
    </xf>
    <xf numFmtId="0" fontId="40" fillId="0" borderId="30" xfId="0" applyFont="1" applyBorder="1" applyAlignment="1" applyProtection="1">
      <alignment horizontal="center" vertical="center"/>
      <protection locked="0"/>
    </xf>
    <xf numFmtId="3" fontId="40" fillId="0" borderId="6" xfId="0" applyNumberFormat="1" applyFont="1" applyBorder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 wrapText="1"/>
      <protection locked="0"/>
    </xf>
    <xf numFmtId="0" fontId="40" fillId="0" borderId="31" xfId="0" applyFont="1" applyBorder="1" applyAlignment="1" applyProtection="1">
      <alignment horizontal="center" vertical="center" wrapText="1"/>
      <protection locked="0"/>
    </xf>
    <xf numFmtId="3" fontId="40" fillId="0" borderId="9" xfId="0" applyNumberFormat="1" applyFont="1" applyBorder="1" applyAlignment="1">
      <alignment horizontal="center" vertical="center"/>
    </xf>
    <xf numFmtId="0" fontId="40" fillId="0" borderId="8" xfId="0" applyFont="1" applyBorder="1" applyAlignment="1" applyProtection="1">
      <alignment horizontal="left" vertical="center" wrapText="1"/>
      <protection locked="0"/>
    </xf>
    <xf numFmtId="0" fontId="40" fillId="0" borderId="25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center" vertical="center" wrapText="1"/>
      <protection locked="0"/>
    </xf>
    <xf numFmtId="3" fontId="35" fillId="0" borderId="54" xfId="0" applyNumberFormat="1" applyFont="1" applyBorder="1" applyAlignment="1">
      <alignment horizontal="center" vertical="center"/>
    </xf>
    <xf numFmtId="3" fontId="35" fillId="0" borderId="34" xfId="0" applyNumberFormat="1" applyFont="1" applyBorder="1" applyAlignment="1">
      <alignment horizontal="center" vertical="center"/>
    </xf>
    <xf numFmtId="3" fontId="40" fillId="0" borderId="55" xfId="0" applyNumberFormat="1" applyFont="1" applyBorder="1" applyAlignment="1">
      <alignment horizontal="center" vertical="center" wrapText="1"/>
    </xf>
    <xf numFmtId="3" fontId="40" fillId="0" borderId="48" xfId="0" applyNumberFormat="1" applyFont="1" applyBorder="1" applyAlignment="1">
      <alignment horizontal="center" vertical="center" wrapText="1"/>
    </xf>
    <xf numFmtId="3" fontId="40" fillId="0" borderId="34" xfId="0" applyNumberFormat="1" applyFont="1" applyBorder="1" applyAlignment="1">
      <alignment horizontal="center" vertical="center" wrapText="1"/>
    </xf>
    <xf numFmtId="3" fontId="40" fillId="5" borderId="34" xfId="0" applyNumberFormat="1" applyFont="1" applyFill="1" applyBorder="1" applyAlignment="1">
      <alignment horizontal="center" vertical="center" wrapText="1"/>
    </xf>
    <xf numFmtId="3" fontId="40" fillId="0" borderId="47" xfId="0" applyNumberFormat="1" applyFont="1" applyBorder="1" applyAlignment="1">
      <alignment horizontal="center" vertical="center" wrapText="1"/>
    </xf>
    <xf numFmtId="3" fontId="40" fillId="0" borderId="54" xfId="0" applyNumberFormat="1" applyFont="1" applyBorder="1" applyAlignment="1">
      <alignment horizontal="center" vertical="center"/>
    </xf>
    <xf numFmtId="3" fontId="40" fillId="0" borderId="25" xfId="0" applyNumberFormat="1" applyFont="1" applyBorder="1" applyAlignment="1" applyProtection="1">
      <alignment horizontal="center" vertical="center"/>
      <protection locked="0"/>
    </xf>
    <xf numFmtId="3" fontId="40" fillId="0" borderId="37" xfId="0" applyNumberFormat="1" applyFont="1" applyBorder="1" applyAlignment="1" applyProtection="1">
      <alignment horizontal="center" vertical="center"/>
      <protection locked="0"/>
    </xf>
    <xf numFmtId="3" fontId="40" fillId="0" borderId="26" xfId="0" applyNumberFormat="1" applyFont="1" applyBorder="1" applyAlignment="1" applyProtection="1">
      <alignment horizontal="center" vertical="center"/>
      <protection locked="0"/>
    </xf>
    <xf numFmtId="0" fontId="40" fillId="0" borderId="32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0" fontId="40" fillId="0" borderId="38" xfId="0" applyFont="1" applyBorder="1" applyAlignment="1" applyProtection="1">
      <alignment horizontal="center" vertical="center"/>
      <protection locked="0"/>
    </xf>
    <xf numFmtId="3" fontId="40" fillId="0" borderId="24" xfId="0" applyNumberFormat="1" applyFont="1" applyBorder="1" applyAlignment="1">
      <alignment horizontal="center" vertical="center"/>
    </xf>
    <xf numFmtId="0" fontId="40" fillId="0" borderId="44" xfId="0" applyFont="1" applyBorder="1" applyAlignment="1" applyProtection="1">
      <alignment horizontal="center" vertical="center" wrapText="1"/>
      <protection locked="0"/>
    </xf>
    <xf numFmtId="0" fontId="40" fillId="0" borderId="8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>
      <alignment vertical="center"/>
    </xf>
    <xf numFmtId="0" fontId="35" fillId="3" borderId="39" xfId="0" applyFont="1" applyFill="1" applyBorder="1" applyAlignment="1">
      <alignment horizontal="center" vertical="center"/>
    </xf>
    <xf numFmtId="0" fontId="35" fillId="3" borderId="37" xfId="0" applyFont="1" applyFill="1" applyBorder="1" applyAlignment="1">
      <alignment horizontal="center" vertical="center"/>
    </xf>
    <xf numFmtId="0" fontId="35" fillId="3" borderId="40" xfId="0" applyFont="1" applyFill="1" applyBorder="1" applyAlignment="1">
      <alignment horizontal="center" vertical="center"/>
    </xf>
    <xf numFmtId="0" fontId="39" fillId="0" borderId="20" xfId="0" applyFont="1" applyBorder="1" applyAlignment="1" applyProtection="1">
      <alignment horizontal="center" vertical="center"/>
      <protection locked="0"/>
    </xf>
    <xf numFmtId="0" fontId="42" fillId="3" borderId="10" xfId="0" applyFont="1" applyFill="1" applyBorder="1" applyAlignment="1" applyProtection="1">
      <alignment horizontal="center" vertical="center"/>
      <protection locked="0"/>
    </xf>
    <xf numFmtId="0" fontId="39" fillId="0" borderId="27" xfId="0" applyFont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14" fillId="0" borderId="0" xfId="0" applyFont="1"/>
    <xf numFmtId="0" fontId="43" fillId="0" borderId="1" xfId="0" applyFont="1" applyBorder="1" applyAlignment="1" applyProtection="1">
      <alignment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32" fillId="3" borderId="2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vertical="center"/>
      <protection locked="0"/>
    </xf>
    <xf numFmtId="3" fontId="46" fillId="0" borderId="0" xfId="0" applyNumberFormat="1" applyFont="1" applyAlignment="1" applyProtection="1">
      <alignment vertical="center"/>
      <protection locked="0"/>
    </xf>
    <xf numFmtId="0" fontId="46" fillId="0" borderId="0" xfId="0" applyFont="1" applyProtection="1">
      <protection locked="0"/>
    </xf>
    <xf numFmtId="3" fontId="46" fillId="0" borderId="0" xfId="0" applyNumberFormat="1" applyFont="1" applyProtection="1">
      <protection locked="0"/>
    </xf>
    <xf numFmtId="1" fontId="40" fillId="0" borderId="15" xfId="0" applyNumberFormat="1" applyFont="1" applyBorder="1" applyAlignment="1">
      <alignment horizontal="center" vertical="center"/>
    </xf>
    <xf numFmtId="1" fontId="35" fillId="3" borderId="10" xfId="0" applyNumberFormat="1" applyFont="1" applyFill="1" applyBorder="1" applyAlignment="1">
      <alignment horizontal="center" vertical="center"/>
    </xf>
    <xf numFmtId="1" fontId="40" fillId="0" borderId="41" xfId="0" applyNumberFormat="1" applyFont="1" applyBorder="1" applyAlignment="1">
      <alignment horizontal="center" vertical="center"/>
    </xf>
    <xf numFmtId="1" fontId="35" fillId="4" borderId="10" xfId="0" applyNumberFormat="1" applyFont="1" applyFill="1" applyBorder="1" applyAlignment="1">
      <alignment horizontal="center" vertical="center"/>
    </xf>
    <xf numFmtId="1" fontId="35" fillId="2" borderId="10" xfId="0" applyNumberFormat="1" applyFont="1" applyFill="1" applyBorder="1" applyAlignment="1">
      <alignment horizontal="center" vertical="center"/>
    </xf>
    <xf numFmtId="1" fontId="35" fillId="3" borderId="10" xfId="1" applyNumberFormat="1" applyFont="1" applyFill="1" applyBorder="1" applyAlignment="1" applyProtection="1">
      <alignment horizontal="center" vertical="center"/>
    </xf>
    <xf numFmtId="1" fontId="35" fillId="4" borderId="10" xfId="1" applyNumberFormat="1" applyFont="1" applyFill="1" applyBorder="1" applyAlignment="1" applyProtection="1">
      <alignment horizontal="center" vertical="center"/>
    </xf>
    <xf numFmtId="1" fontId="35" fillId="2" borderId="10" xfId="1" applyNumberFormat="1" applyFont="1" applyFill="1" applyBorder="1" applyAlignment="1" applyProtection="1">
      <alignment horizontal="center" vertical="center"/>
    </xf>
    <xf numFmtId="3" fontId="35" fillId="0" borderId="7" xfId="0" applyNumberFormat="1" applyFont="1" applyBorder="1" applyAlignment="1" applyProtection="1">
      <alignment horizontal="center" vertical="center"/>
      <protection locked="0"/>
    </xf>
    <xf numFmtId="3" fontId="35" fillId="0" borderId="8" xfId="0" applyNumberFormat="1" applyFont="1" applyBorder="1" applyAlignment="1" applyProtection="1">
      <alignment horizontal="center" vertical="center"/>
      <protection locked="0"/>
    </xf>
    <xf numFmtId="3" fontId="35" fillId="0" borderId="3" xfId="0" applyNumberFormat="1" applyFont="1" applyBorder="1" applyAlignment="1" applyProtection="1">
      <alignment horizontal="center" vertical="center"/>
      <protection locked="0"/>
    </xf>
    <xf numFmtId="3" fontId="35" fillId="0" borderId="22" xfId="0" applyNumberFormat="1" applyFont="1" applyBorder="1" applyAlignment="1" applyProtection="1">
      <alignment horizontal="center" vertical="center"/>
      <protection locked="0"/>
    </xf>
    <xf numFmtId="3" fontId="35" fillId="0" borderId="23" xfId="0" applyNumberFormat="1" applyFont="1" applyBorder="1" applyAlignment="1" applyProtection="1">
      <alignment horizontal="center" vertical="center"/>
      <protection locked="0"/>
    </xf>
    <xf numFmtId="3" fontId="35" fillId="0" borderId="20" xfId="0" applyNumberFormat="1" applyFont="1" applyBorder="1" applyAlignment="1" applyProtection="1">
      <alignment horizontal="center" vertical="center"/>
      <protection locked="0"/>
    </xf>
    <xf numFmtId="0" fontId="39" fillId="0" borderId="15" xfId="0" applyFont="1" applyBorder="1" applyAlignment="1" applyProtection="1">
      <alignment horizontal="center" vertical="center"/>
      <protection locked="0"/>
    </xf>
    <xf numFmtId="3" fontId="35" fillId="0" borderId="17" xfId="0" applyNumberFormat="1" applyFont="1" applyBorder="1" applyAlignment="1" applyProtection="1">
      <alignment horizontal="center" vertical="center"/>
      <protection locked="0"/>
    </xf>
    <xf numFmtId="3" fontId="35" fillId="0" borderId="5" xfId="0" applyNumberFormat="1" applyFont="1" applyBorder="1" applyAlignment="1" applyProtection="1">
      <alignment horizontal="center" vertical="center"/>
      <protection locked="0"/>
    </xf>
    <xf numFmtId="3" fontId="35" fillId="0" borderId="15" xfId="0" applyNumberFormat="1" applyFont="1" applyBorder="1" applyAlignment="1" applyProtection="1">
      <alignment horizontal="center" vertical="center"/>
      <protection locked="0"/>
    </xf>
    <xf numFmtId="0" fontId="42" fillId="4" borderId="10" xfId="0" applyFont="1" applyFill="1" applyBorder="1" applyAlignment="1" applyProtection="1">
      <alignment horizontal="center" vertical="center"/>
      <protection locked="0"/>
    </xf>
    <xf numFmtId="3" fontId="35" fillId="4" borderId="14" xfId="0" applyNumberFormat="1" applyFont="1" applyFill="1" applyBorder="1" applyAlignment="1">
      <alignment horizontal="center" vertical="center"/>
    </xf>
    <xf numFmtId="0" fontId="42" fillId="2" borderId="10" xfId="0" applyFont="1" applyFill="1" applyBorder="1" applyAlignment="1" applyProtection="1">
      <alignment horizontal="center" vertical="center"/>
      <protection locked="0"/>
    </xf>
    <xf numFmtId="3" fontId="35" fillId="2" borderId="14" xfId="0" applyNumberFormat="1" applyFont="1" applyFill="1" applyBorder="1" applyAlignment="1">
      <alignment horizontal="center" vertical="center"/>
    </xf>
    <xf numFmtId="3" fontId="40" fillId="0" borderId="8" xfId="0" applyNumberFormat="1" applyFont="1" applyBorder="1" applyAlignment="1">
      <alignment horizontal="center" vertical="center"/>
    </xf>
    <xf numFmtId="3" fontId="35" fillId="3" borderId="14" xfId="1" applyNumberFormat="1" applyFont="1" applyFill="1" applyBorder="1" applyAlignment="1" applyProtection="1">
      <alignment horizontal="center" vertical="center"/>
    </xf>
    <xf numFmtId="0" fontId="35" fillId="0" borderId="7" xfId="0" applyFont="1" applyBorder="1" applyAlignment="1" applyProtection="1">
      <alignment horizontal="center" vertical="center"/>
      <protection locked="0"/>
    </xf>
    <xf numFmtId="0" fontId="35" fillId="0" borderId="8" xfId="0" applyFont="1" applyBorder="1" applyAlignment="1" applyProtection="1">
      <alignment horizontal="center" vertical="center"/>
      <protection locked="0"/>
    </xf>
    <xf numFmtId="3" fontId="35" fillId="4" borderId="14" xfId="1" applyNumberFormat="1" applyFont="1" applyFill="1" applyBorder="1" applyAlignment="1" applyProtection="1">
      <alignment horizontal="center" vertical="center"/>
    </xf>
    <xf numFmtId="3" fontId="35" fillId="2" borderId="14" xfId="1" applyNumberFormat="1" applyFont="1" applyFill="1" applyBorder="1" applyAlignment="1" applyProtection="1">
      <alignment horizontal="center" vertical="center"/>
    </xf>
    <xf numFmtId="0" fontId="35" fillId="0" borderId="3" xfId="0" applyFont="1" applyBorder="1" applyAlignment="1" applyProtection="1">
      <alignment horizontal="center" vertical="center"/>
      <protection locked="0"/>
    </xf>
    <xf numFmtId="3" fontId="35" fillId="3" borderId="10" xfId="0" applyNumberFormat="1" applyFont="1" applyFill="1" applyBorder="1" applyAlignment="1">
      <alignment horizontal="center" vertical="center"/>
    </xf>
    <xf numFmtId="3" fontId="35" fillId="0" borderId="29" xfId="0" applyNumberFormat="1" applyFont="1" applyBorder="1" applyAlignment="1" applyProtection="1">
      <alignment horizontal="center" vertical="center"/>
      <protection locked="0"/>
    </xf>
    <xf numFmtId="3" fontId="35" fillId="0" borderId="18" xfId="0" applyNumberFormat="1" applyFont="1" applyBorder="1" applyAlignment="1" applyProtection="1">
      <alignment horizontal="center" vertical="center"/>
      <protection locked="0"/>
    </xf>
    <xf numFmtId="3" fontId="35" fillId="0" borderId="27" xfId="0" applyNumberFormat="1" applyFont="1" applyBorder="1" applyAlignment="1" applyProtection="1">
      <alignment horizontal="center" vertical="center"/>
      <protection locked="0"/>
    </xf>
    <xf numFmtId="3" fontId="35" fillId="0" borderId="36" xfId="0" applyNumberFormat="1" applyFont="1" applyBorder="1" applyAlignment="1" applyProtection="1">
      <alignment horizontal="center" vertical="center"/>
      <protection locked="0"/>
    </xf>
    <xf numFmtId="3" fontId="35" fillId="0" borderId="25" xfId="0" applyNumberFormat="1" applyFont="1" applyBorder="1" applyAlignment="1" applyProtection="1">
      <alignment horizontal="center" vertical="center"/>
      <protection locked="0"/>
    </xf>
    <xf numFmtId="3" fontId="35" fillId="0" borderId="32" xfId="0" applyNumberFormat="1" applyFont="1" applyBorder="1" applyAlignment="1" applyProtection="1">
      <alignment horizontal="center" vertical="center"/>
      <protection locked="0"/>
    </xf>
    <xf numFmtId="0" fontId="42" fillId="2" borderId="42" xfId="0" applyFont="1" applyFill="1" applyBorder="1" applyAlignment="1" applyProtection="1">
      <alignment horizontal="center" vertical="center"/>
      <protection locked="0"/>
    </xf>
    <xf numFmtId="0" fontId="35" fillId="2" borderId="43" xfId="0" applyFont="1" applyFill="1" applyBorder="1" applyAlignment="1" applyProtection="1">
      <alignment horizontal="left" vertical="center" wrapText="1"/>
      <protection locked="0"/>
    </xf>
    <xf numFmtId="0" fontId="40" fillId="2" borderId="46" xfId="0" applyFont="1" applyFill="1" applyBorder="1" applyAlignment="1" applyProtection="1">
      <alignment horizontal="center" vertical="center" wrapText="1"/>
      <protection locked="0"/>
    </xf>
    <xf numFmtId="3" fontId="35" fillId="2" borderId="56" xfId="1" applyNumberFormat="1" applyFont="1" applyFill="1" applyBorder="1" applyAlignment="1" applyProtection="1">
      <alignment horizontal="center" vertical="center"/>
    </xf>
    <xf numFmtId="3" fontId="35" fillId="2" borderId="43" xfId="0" applyNumberFormat="1" applyFont="1" applyFill="1" applyBorder="1" applyAlignment="1">
      <alignment horizontal="center" vertical="center"/>
    </xf>
    <xf numFmtId="3" fontId="35" fillId="2" borderId="57" xfId="0" applyNumberFormat="1" applyFont="1" applyFill="1" applyBorder="1" applyAlignment="1">
      <alignment horizontal="center" vertical="center"/>
    </xf>
    <xf numFmtId="3" fontId="35" fillId="2" borderId="49" xfId="0" applyNumberFormat="1" applyFont="1" applyFill="1" applyBorder="1" applyAlignment="1">
      <alignment horizontal="center" vertical="center" wrapText="1"/>
    </xf>
    <xf numFmtId="3" fontId="35" fillId="2" borderId="43" xfId="0" applyNumberFormat="1" applyFont="1" applyFill="1" applyBorder="1" applyAlignment="1">
      <alignment horizontal="center" vertical="center" wrapText="1"/>
    </xf>
    <xf numFmtId="3" fontId="35" fillId="2" borderId="46" xfId="0" applyNumberFormat="1" applyFont="1" applyFill="1" applyBorder="1" applyAlignment="1">
      <alignment horizontal="center" vertical="center" wrapText="1"/>
    </xf>
    <xf numFmtId="0" fontId="35" fillId="2" borderId="56" xfId="1" applyNumberFormat="1" applyFont="1" applyFill="1" applyBorder="1" applyAlignment="1" applyProtection="1">
      <alignment horizontal="center" vertical="center"/>
    </xf>
    <xf numFmtId="3" fontId="35" fillId="2" borderId="43" xfId="0" applyNumberFormat="1" applyFont="1" applyFill="1" applyBorder="1" applyAlignment="1" applyProtection="1">
      <alignment horizontal="center" vertical="center"/>
      <protection locked="0"/>
    </xf>
    <xf numFmtId="3" fontId="40" fillId="2" borderId="43" xfId="0" applyNumberFormat="1" applyFont="1" applyFill="1" applyBorder="1" applyAlignment="1" applyProtection="1">
      <alignment horizontal="center" vertical="center"/>
      <protection locked="0"/>
    </xf>
    <xf numFmtId="0" fontId="35" fillId="2" borderId="43" xfId="0" applyFont="1" applyFill="1" applyBorder="1" applyAlignment="1" applyProtection="1">
      <alignment horizontal="center" vertical="center"/>
      <protection locked="0"/>
    </xf>
    <xf numFmtId="3" fontId="35" fillId="2" borderId="45" xfId="0" applyNumberFormat="1" applyFont="1" applyFill="1" applyBorder="1" applyAlignment="1">
      <alignment horizontal="center" vertical="center"/>
    </xf>
    <xf numFmtId="0" fontId="40" fillId="4" borderId="11" xfId="0" applyFont="1" applyFill="1" applyBorder="1" applyAlignment="1" applyProtection="1">
      <alignment horizontal="center" vertical="center" wrapText="1"/>
      <protection locked="0"/>
    </xf>
    <xf numFmtId="3" fontId="35" fillId="4" borderId="12" xfId="0" applyNumberFormat="1" applyFont="1" applyFill="1" applyBorder="1" applyAlignment="1">
      <alignment horizontal="center" vertical="center"/>
    </xf>
    <xf numFmtId="3" fontId="35" fillId="4" borderId="51" xfId="0" applyNumberFormat="1" applyFont="1" applyFill="1" applyBorder="1" applyAlignment="1">
      <alignment horizontal="center" vertical="center"/>
    </xf>
    <xf numFmtId="3" fontId="35" fillId="4" borderId="14" xfId="0" applyNumberFormat="1" applyFont="1" applyFill="1" applyBorder="1" applyAlignment="1">
      <alignment horizontal="center" vertical="center" wrapText="1"/>
    </xf>
    <xf numFmtId="3" fontId="35" fillId="4" borderId="12" xfId="0" applyNumberFormat="1" applyFont="1" applyFill="1" applyBorder="1" applyAlignment="1">
      <alignment horizontal="center" vertical="center" wrapText="1"/>
    </xf>
    <xf numFmtId="3" fontId="35" fillId="4" borderId="11" xfId="0" applyNumberFormat="1" applyFont="1" applyFill="1" applyBorder="1" applyAlignment="1">
      <alignment horizontal="center" vertical="center" wrapText="1"/>
    </xf>
    <xf numFmtId="3" fontId="35" fillId="4" borderId="12" xfId="0" applyNumberFormat="1" applyFont="1" applyFill="1" applyBorder="1" applyAlignment="1" applyProtection="1">
      <alignment horizontal="center" vertical="center"/>
      <protection locked="0"/>
    </xf>
    <xf numFmtId="3" fontId="40" fillId="4" borderId="12" xfId="0" applyNumberFormat="1" applyFont="1" applyFill="1" applyBorder="1" applyAlignment="1" applyProtection="1">
      <alignment horizontal="center" vertical="center"/>
      <protection locked="0"/>
    </xf>
    <xf numFmtId="0" fontId="35" fillId="4" borderId="12" xfId="0" applyFont="1" applyFill="1" applyBorder="1" applyAlignment="1" applyProtection="1">
      <alignment horizontal="center" vertical="center"/>
      <protection locked="0"/>
    </xf>
    <xf numFmtId="3" fontId="35" fillId="4" borderId="13" xfId="0" applyNumberFormat="1" applyFont="1" applyFill="1" applyBorder="1" applyAlignment="1">
      <alignment horizontal="center" vertical="center"/>
    </xf>
    <xf numFmtId="0" fontId="42" fillId="2" borderId="41" xfId="0" applyFont="1" applyFill="1" applyBorder="1" applyAlignment="1" applyProtection="1">
      <alignment horizontal="center" vertical="center"/>
      <protection locked="0"/>
    </xf>
    <xf numFmtId="0" fontId="35" fillId="2" borderId="34" xfId="0" applyFont="1" applyFill="1" applyBorder="1" applyAlignment="1" applyProtection="1">
      <alignment horizontal="left" vertical="center"/>
      <protection locked="0"/>
    </xf>
    <xf numFmtId="0" fontId="40" fillId="2" borderId="47" xfId="1" applyNumberFormat="1" applyFont="1" applyFill="1" applyBorder="1" applyAlignment="1" applyProtection="1">
      <alignment horizontal="center" vertical="center"/>
      <protection locked="0"/>
    </xf>
    <xf numFmtId="3" fontId="35" fillId="2" borderId="34" xfId="1" applyNumberFormat="1" applyFont="1" applyFill="1" applyBorder="1" applyAlignment="1" applyProtection="1">
      <alignment horizontal="center" vertical="center"/>
    </xf>
    <xf numFmtId="0" fontId="35" fillId="2" borderId="55" xfId="1" applyNumberFormat="1" applyFont="1" applyFill="1" applyBorder="1" applyAlignment="1" applyProtection="1">
      <alignment horizontal="center" vertical="center"/>
    </xf>
    <xf numFmtId="0" fontId="35" fillId="2" borderId="48" xfId="1" applyNumberFormat="1" applyFont="1" applyFill="1" applyBorder="1" applyAlignment="1" applyProtection="1">
      <alignment horizontal="center" vertical="center"/>
    </xf>
    <xf numFmtId="0" fontId="35" fillId="2" borderId="34" xfId="1" applyNumberFormat="1" applyFont="1" applyFill="1" applyBorder="1" applyAlignment="1" applyProtection="1">
      <alignment horizontal="center" vertical="center"/>
    </xf>
    <xf numFmtId="0" fontId="35" fillId="2" borderId="47" xfId="1" applyNumberFormat="1" applyFont="1" applyFill="1" applyBorder="1" applyAlignment="1" applyProtection="1">
      <alignment horizontal="center" vertical="center"/>
    </xf>
    <xf numFmtId="0" fontId="35" fillId="2" borderId="54" xfId="1" applyNumberFormat="1" applyFont="1" applyFill="1" applyBorder="1" applyAlignment="1" applyProtection="1">
      <alignment horizontal="center" vertical="center"/>
    </xf>
    <xf numFmtId="0" fontId="40" fillId="2" borderId="34" xfId="1" applyNumberFormat="1" applyFont="1" applyFill="1" applyBorder="1" applyAlignment="1" applyProtection="1">
      <alignment horizontal="center" vertical="center"/>
    </xf>
    <xf numFmtId="0" fontId="35" fillId="2" borderId="35" xfId="1" applyNumberFormat="1" applyFont="1" applyFill="1" applyBorder="1" applyAlignment="1" applyProtection="1">
      <alignment horizontal="center" vertical="center"/>
    </xf>
    <xf numFmtId="0" fontId="35" fillId="4" borderId="12" xfId="0" applyFont="1" applyFill="1" applyBorder="1" applyAlignment="1" applyProtection="1">
      <alignment horizontal="left" vertical="center"/>
      <protection locked="0"/>
    </xf>
    <xf numFmtId="0" fontId="40" fillId="4" borderId="11" xfId="1" applyNumberFormat="1" applyFont="1" applyFill="1" applyBorder="1" applyAlignment="1" applyProtection="1">
      <alignment horizontal="center" vertical="center"/>
      <protection locked="0"/>
    </xf>
    <xf numFmtId="3" fontId="35" fillId="4" borderId="12" xfId="1" applyNumberFormat="1" applyFont="1" applyFill="1" applyBorder="1" applyAlignment="1" applyProtection="1">
      <alignment horizontal="center" vertical="center"/>
    </xf>
    <xf numFmtId="0" fontId="40" fillId="4" borderId="12" xfId="1" applyNumberFormat="1" applyFont="1" applyFill="1" applyBorder="1" applyAlignment="1" applyProtection="1">
      <alignment horizontal="center" vertical="center"/>
    </xf>
    <xf numFmtId="3" fontId="48" fillId="2" borderId="18" xfId="0" applyNumberFormat="1" applyFont="1" applyFill="1" applyBorder="1" applyAlignment="1">
      <alignment horizontal="center" vertical="center"/>
    </xf>
    <xf numFmtId="3" fontId="48" fillId="4" borderId="5" xfId="0" applyNumberFormat="1" applyFont="1" applyFill="1" applyBorder="1" applyAlignment="1">
      <alignment horizontal="center" vertical="center"/>
    </xf>
    <xf numFmtId="1" fontId="40" fillId="5" borderId="41" xfId="0" applyNumberFormat="1" applyFont="1" applyFill="1" applyBorder="1" applyAlignment="1">
      <alignment horizontal="center" vertical="center"/>
    </xf>
    <xf numFmtId="0" fontId="14" fillId="6" borderId="23" xfId="0" applyFont="1" applyFill="1" applyBorder="1" applyAlignment="1" applyProtection="1">
      <alignment horizontal="center" vertical="center" textRotation="90" wrapText="1"/>
      <protection locked="0"/>
    </xf>
    <xf numFmtId="0" fontId="14" fillId="6" borderId="34" xfId="0" applyFont="1" applyFill="1" applyBorder="1" applyAlignment="1" applyProtection="1">
      <alignment horizontal="center" vertical="center" textRotation="90" wrapText="1"/>
      <protection locked="0"/>
    </xf>
    <xf numFmtId="0" fontId="14" fillId="6" borderId="37" xfId="0" applyFont="1" applyFill="1" applyBorder="1" applyAlignment="1" applyProtection="1">
      <alignment horizontal="center" vertical="center" textRotation="90" wrapText="1"/>
      <protection locked="0"/>
    </xf>
    <xf numFmtId="3" fontId="48" fillId="2" borderId="18" xfId="0" applyNumberFormat="1" applyFont="1" applyFill="1" applyBorder="1" applyAlignment="1">
      <alignment horizontal="center" vertical="center"/>
    </xf>
    <xf numFmtId="3" fontId="48" fillId="2" borderId="25" xfId="0" applyNumberFormat="1" applyFont="1" applyFill="1" applyBorder="1" applyAlignment="1">
      <alignment horizontal="center" vertical="center"/>
    </xf>
    <xf numFmtId="3" fontId="48" fillId="4" borderId="5" xfId="0" applyNumberFormat="1" applyFont="1" applyFill="1" applyBorder="1" applyAlignment="1">
      <alignment horizontal="center" vertical="center"/>
    </xf>
    <xf numFmtId="3" fontId="48" fillId="4" borderId="25" xfId="0" applyNumberFormat="1" applyFont="1" applyFill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3" fontId="48" fillId="4" borderId="6" xfId="0" applyNumberFormat="1" applyFont="1" applyFill="1" applyBorder="1" applyAlignment="1">
      <alignment horizontal="center" vertical="center"/>
    </xf>
    <xf numFmtId="3" fontId="48" fillId="4" borderId="26" xfId="0" applyNumberFormat="1" applyFont="1" applyFill="1" applyBorder="1" applyAlignment="1">
      <alignment horizontal="center" vertical="center"/>
    </xf>
    <xf numFmtId="0" fontId="47" fillId="4" borderId="15" xfId="0" applyFont="1" applyFill="1" applyBorder="1" applyAlignment="1" applyProtection="1">
      <alignment horizontal="center" vertical="center"/>
      <protection locked="0"/>
    </xf>
    <xf numFmtId="0" fontId="47" fillId="4" borderId="5" xfId="0" applyFont="1" applyFill="1" applyBorder="1" applyAlignment="1" applyProtection="1">
      <alignment horizontal="center" vertical="center"/>
      <protection locked="0"/>
    </xf>
    <xf numFmtId="0" fontId="47" fillId="4" borderId="16" xfId="0" applyFont="1" applyFill="1" applyBorder="1" applyAlignment="1" applyProtection="1">
      <alignment horizontal="center" vertical="center"/>
      <protection locked="0"/>
    </xf>
    <xf numFmtId="0" fontId="47" fillId="4" borderId="32" xfId="0" applyFont="1" applyFill="1" applyBorder="1" applyAlignment="1" applyProtection="1">
      <alignment horizontal="center" vertical="center"/>
      <protection locked="0"/>
    </xf>
    <xf numFmtId="0" fontId="47" fillId="4" borderId="25" xfId="0" applyFont="1" applyFill="1" applyBorder="1" applyAlignment="1" applyProtection="1">
      <alignment horizontal="center" vertical="center"/>
      <protection locked="0"/>
    </xf>
    <xf numFmtId="0" fontId="47" fillId="4" borderId="38" xfId="0" applyFont="1" applyFill="1" applyBorder="1" applyAlignment="1" applyProtection="1">
      <alignment horizontal="center" vertical="center"/>
      <protection locked="0"/>
    </xf>
    <xf numFmtId="3" fontId="48" fillId="4" borderId="52" xfId="0" applyNumberFormat="1" applyFont="1" applyFill="1" applyBorder="1" applyAlignment="1">
      <alignment horizontal="center" vertical="center"/>
    </xf>
    <xf numFmtId="3" fontId="48" fillId="4" borderId="59" xfId="0" applyNumberFormat="1" applyFont="1" applyFill="1" applyBorder="1" applyAlignment="1">
      <alignment horizontal="center" vertical="center"/>
    </xf>
    <xf numFmtId="3" fontId="48" fillId="4" borderId="53" xfId="0" applyNumberFormat="1" applyFont="1" applyFill="1" applyBorder="1" applyAlignment="1">
      <alignment horizontal="center" vertical="center"/>
    </xf>
    <xf numFmtId="3" fontId="48" fillId="4" borderId="60" xfId="0" applyNumberFormat="1" applyFont="1" applyFill="1" applyBorder="1" applyAlignment="1">
      <alignment horizontal="center" vertical="center"/>
    </xf>
    <xf numFmtId="3" fontId="48" fillId="4" borderId="17" xfId="0" applyNumberFormat="1" applyFont="1" applyFill="1" applyBorder="1" applyAlignment="1">
      <alignment horizontal="center" vertical="center"/>
    </xf>
    <xf numFmtId="3" fontId="48" fillId="4" borderId="36" xfId="0" applyNumberFormat="1" applyFont="1" applyFill="1" applyBorder="1" applyAlignment="1">
      <alignment horizontal="center" vertical="center"/>
    </xf>
    <xf numFmtId="3" fontId="48" fillId="4" borderId="16" xfId="0" applyNumberFormat="1" applyFont="1" applyFill="1" applyBorder="1" applyAlignment="1">
      <alignment horizontal="center" vertical="center"/>
    </xf>
    <xf numFmtId="3" fontId="48" fillId="4" borderId="38" xfId="0" applyNumberFormat="1" applyFont="1" applyFill="1" applyBorder="1" applyAlignment="1">
      <alignment horizontal="center" vertical="center"/>
    </xf>
    <xf numFmtId="0" fontId="48" fillId="4" borderId="25" xfId="0" applyFont="1" applyFill="1" applyBorder="1" applyAlignment="1">
      <alignment horizontal="center" vertical="center"/>
    </xf>
    <xf numFmtId="0" fontId="48" fillId="2" borderId="25" xfId="0" applyFont="1" applyFill="1" applyBorder="1" applyAlignment="1">
      <alignment horizontal="center" vertical="center"/>
    </xf>
    <xf numFmtId="0" fontId="7" fillId="6" borderId="30" xfId="0" applyFont="1" applyFill="1" applyBorder="1" applyAlignment="1" applyProtection="1">
      <alignment horizontal="center" vertical="center"/>
      <protection locked="0"/>
    </xf>
    <xf numFmtId="0" fontId="7" fillId="6" borderId="38" xfId="0" applyFont="1" applyFill="1" applyBorder="1" applyAlignment="1" applyProtection="1">
      <alignment horizontal="center" vertical="center"/>
      <protection locked="0"/>
    </xf>
    <xf numFmtId="0" fontId="8" fillId="6" borderId="27" xfId="0" applyFont="1" applyFill="1" applyBorder="1" applyAlignment="1" applyProtection="1">
      <alignment horizontal="center" vertical="center" textRotation="90" wrapText="1"/>
      <protection locked="0"/>
    </xf>
    <xf numFmtId="0" fontId="8" fillId="6" borderId="20" xfId="0" applyFont="1" applyFill="1" applyBorder="1" applyAlignment="1" applyProtection="1">
      <alignment horizontal="center" vertical="center" textRotation="90" wrapText="1"/>
      <protection locked="0"/>
    </xf>
    <xf numFmtId="0" fontId="7" fillId="6" borderId="18" xfId="0" applyFont="1" applyFill="1" applyBorder="1" applyAlignment="1" applyProtection="1">
      <alignment horizontal="center" vertical="center"/>
      <protection locked="0"/>
    </xf>
    <xf numFmtId="0" fontId="7" fillId="6" borderId="25" xfId="0" applyFont="1" applyFill="1" applyBorder="1" applyAlignment="1" applyProtection="1">
      <alignment horizontal="center" vertical="center"/>
      <protection locked="0"/>
    </xf>
    <xf numFmtId="0" fontId="47" fillId="2" borderId="27" xfId="0" applyFont="1" applyFill="1" applyBorder="1" applyAlignment="1" applyProtection="1">
      <alignment horizontal="center" vertical="center"/>
      <protection locked="0"/>
    </xf>
    <xf numFmtId="0" fontId="47" fillId="2" borderId="18" xfId="0" applyFont="1" applyFill="1" applyBorder="1" applyAlignment="1" applyProtection="1">
      <alignment horizontal="center" vertical="center"/>
      <protection locked="0"/>
    </xf>
    <xf numFmtId="0" fontId="47" fillId="2" borderId="30" xfId="0" applyFont="1" applyFill="1" applyBorder="1" applyAlignment="1" applyProtection="1">
      <alignment horizontal="center" vertical="center"/>
      <protection locked="0"/>
    </xf>
    <xf numFmtId="0" fontId="47" fillId="2" borderId="32" xfId="0" applyFont="1" applyFill="1" applyBorder="1" applyAlignment="1" applyProtection="1">
      <alignment horizontal="center" vertical="center"/>
      <protection locked="0"/>
    </xf>
    <xf numFmtId="0" fontId="47" fillId="2" borderId="25" xfId="0" applyFont="1" applyFill="1" applyBorder="1" applyAlignment="1" applyProtection="1">
      <alignment horizontal="center" vertical="center"/>
      <protection locked="0"/>
    </xf>
    <xf numFmtId="0" fontId="47" fillId="2" borderId="38" xfId="0" applyFont="1" applyFill="1" applyBorder="1" applyAlignment="1" applyProtection="1">
      <alignment horizontal="center" vertical="center"/>
      <protection locked="0"/>
    </xf>
    <xf numFmtId="3" fontId="48" fillId="2" borderId="61" xfId="0" applyNumberFormat="1" applyFont="1" applyFill="1" applyBorder="1" applyAlignment="1">
      <alignment horizontal="center" vertical="center"/>
    </xf>
    <xf numFmtId="3" fontId="48" fillId="2" borderId="59" xfId="0" applyNumberFormat="1" applyFont="1" applyFill="1" applyBorder="1" applyAlignment="1">
      <alignment horizontal="center" vertical="center"/>
    </xf>
    <xf numFmtId="3" fontId="48" fillId="2" borderId="62" xfId="0" applyNumberFormat="1" applyFont="1" applyFill="1" applyBorder="1" applyAlignment="1">
      <alignment horizontal="center" vertical="center"/>
    </xf>
    <xf numFmtId="3" fontId="48" fillId="2" borderId="60" xfId="0" applyNumberFormat="1" applyFont="1" applyFill="1" applyBorder="1" applyAlignment="1">
      <alignment horizontal="center" vertical="center"/>
    </xf>
    <xf numFmtId="3" fontId="48" fillId="2" borderId="29" xfId="0" applyNumberFormat="1" applyFont="1" applyFill="1" applyBorder="1" applyAlignment="1">
      <alignment horizontal="center" vertical="center"/>
    </xf>
    <xf numFmtId="3" fontId="48" fillId="2" borderId="36" xfId="0" applyNumberFormat="1" applyFont="1" applyFill="1" applyBorder="1" applyAlignment="1">
      <alignment horizontal="center" vertical="center"/>
    </xf>
    <xf numFmtId="3" fontId="48" fillId="2" borderId="30" xfId="0" applyNumberFormat="1" applyFont="1" applyFill="1" applyBorder="1" applyAlignment="1">
      <alignment horizontal="center" vertical="center"/>
    </xf>
    <xf numFmtId="3" fontId="48" fillId="2" borderId="38" xfId="0" applyNumberFormat="1" applyFont="1" applyFill="1" applyBorder="1" applyAlignment="1">
      <alignment horizontal="center" vertical="center"/>
    </xf>
    <xf numFmtId="0" fontId="6" fillId="6" borderId="67" xfId="0" applyFont="1" applyFill="1" applyBorder="1" applyAlignment="1" applyProtection="1">
      <alignment horizontal="center" vertical="center" textRotation="90" wrapText="1"/>
      <protection locked="0"/>
    </xf>
    <xf numFmtId="0" fontId="6" fillId="6" borderId="54" xfId="0" applyFont="1" applyFill="1" applyBorder="1" applyAlignment="1" applyProtection="1">
      <alignment horizontal="center" vertical="center" textRotation="90" wrapText="1"/>
      <protection locked="0"/>
    </xf>
    <xf numFmtId="0" fontId="6" fillId="6" borderId="9" xfId="0" applyFont="1" applyFill="1" applyBorder="1" applyAlignment="1" applyProtection="1">
      <alignment horizontal="center" vertical="center" textRotation="90" wrapText="1"/>
      <protection locked="0"/>
    </xf>
    <xf numFmtId="0" fontId="6" fillId="6" borderId="24" xfId="0" applyFont="1" applyFill="1" applyBorder="1" applyAlignment="1" applyProtection="1">
      <alignment horizontal="center" vertical="center" textRotation="90" wrapText="1"/>
      <protection locked="0"/>
    </xf>
    <xf numFmtId="0" fontId="8" fillId="6" borderId="19" xfId="0" applyFont="1" applyFill="1" applyBorder="1" applyAlignment="1" applyProtection="1">
      <alignment horizontal="center" vertical="center" textRotation="90" wrapText="1"/>
      <protection locked="0"/>
    </xf>
    <xf numFmtId="0" fontId="8" fillId="6" borderId="24" xfId="0" applyFont="1" applyFill="1" applyBorder="1" applyAlignment="1" applyProtection="1">
      <alignment horizontal="center" vertical="center" textRotation="90" wrapText="1"/>
      <protection locked="0"/>
    </xf>
    <xf numFmtId="0" fontId="8" fillId="6" borderId="18" xfId="0" applyFont="1" applyFill="1" applyBorder="1" applyAlignment="1" applyProtection="1">
      <alignment horizontal="center" vertical="center" textRotation="90" wrapText="1"/>
      <protection locked="0"/>
    </xf>
    <xf numFmtId="0" fontId="8" fillId="6" borderId="23" xfId="0" applyFont="1" applyFill="1" applyBorder="1" applyAlignment="1" applyProtection="1">
      <alignment horizontal="center" vertical="center" textRotation="90" wrapText="1"/>
      <protection locked="0"/>
    </xf>
    <xf numFmtId="0" fontId="7" fillId="6" borderId="27" xfId="0" applyFont="1" applyFill="1" applyBorder="1" applyAlignment="1" applyProtection="1">
      <alignment horizontal="center" vertical="center"/>
      <protection locked="0"/>
    </xf>
    <xf numFmtId="0" fontId="7" fillId="6" borderId="19" xfId="0" applyFont="1" applyFill="1" applyBorder="1" applyAlignment="1" applyProtection="1">
      <alignment horizontal="center" vertical="center"/>
      <protection locked="0"/>
    </xf>
    <xf numFmtId="0" fontId="5" fillId="6" borderId="63" xfId="0" applyFont="1" applyFill="1" applyBorder="1" applyAlignment="1" applyProtection="1">
      <alignment horizontal="center" vertical="center"/>
      <protection locked="0"/>
    </xf>
    <xf numFmtId="0" fontId="5" fillId="6" borderId="64" xfId="0" applyFont="1" applyFill="1" applyBorder="1" applyAlignment="1" applyProtection="1">
      <alignment horizontal="center" vertical="center"/>
      <protection locked="0"/>
    </xf>
    <xf numFmtId="0" fontId="5" fillId="6" borderId="65" xfId="0" applyFont="1" applyFill="1" applyBorder="1" applyAlignment="1" applyProtection="1">
      <alignment horizontal="center" vertical="center"/>
      <protection locked="0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7" fillId="6" borderId="32" xfId="0" applyFont="1" applyFill="1" applyBorder="1" applyAlignment="1" applyProtection="1">
      <alignment horizontal="center" vertical="center"/>
      <protection locked="0"/>
    </xf>
    <xf numFmtId="0" fontId="8" fillId="6" borderId="43" xfId="0" applyFont="1" applyFill="1" applyBorder="1" applyAlignment="1" applyProtection="1">
      <alignment horizontal="center" vertical="center" textRotation="90" wrapText="1"/>
      <protection locked="0"/>
    </xf>
    <xf numFmtId="0" fontId="8" fillId="6" borderId="34" xfId="0" applyFont="1" applyFill="1" applyBorder="1" applyAlignment="1" applyProtection="1">
      <alignment horizontal="center" vertical="center" textRotation="90" wrapText="1"/>
      <protection locked="0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5" fillId="6" borderId="27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20" xfId="0" applyFont="1" applyFill="1" applyBorder="1" applyAlignment="1" applyProtection="1">
      <alignment horizontal="center" vertical="center"/>
      <protection locked="0"/>
    </xf>
    <xf numFmtId="0" fontId="8" fillId="6" borderId="18" xfId="0" applyFont="1" applyFill="1" applyBorder="1" applyAlignment="1" applyProtection="1">
      <alignment horizontal="center" vertical="center"/>
      <protection locked="0"/>
    </xf>
    <xf numFmtId="0" fontId="10" fillId="6" borderId="8" xfId="0" applyFont="1" applyFill="1" applyBorder="1" applyAlignment="1" applyProtection="1">
      <alignment vertical="center"/>
      <protection locked="0"/>
    </xf>
    <xf numFmtId="0" fontId="10" fillId="6" borderId="23" xfId="0" applyFont="1" applyFill="1" applyBorder="1" applyAlignment="1" applyProtection="1">
      <alignment vertical="center"/>
      <protection locked="0"/>
    </xf>
    <xf numFmtId="0" fontId="6" fillId="6" borderId="30" xfId="0" applyFont="1" applyFill="1" applyBorder="1" applyAlignment="1" applyProtection="1">
      <alignment horizontal="center" vertical="center" textRotation="90" wrapText="1"/>
      <protection locked="0"/>
    </xf>
    <xf numFmtId="0" fontId="6" fillId="6" borderId="4" xfId="0" applyFont="1" applyFill="1" applyBorder="1" applyAlignment="1" applyProtection="1">
      <alignment horizontal="center" vertical="center" textRotation="90" wrapText="1"/>
      <protection locked="0"/>
    </xf>
    <xf numFmtId="0" fontId="6" fillId="6" borderId="21" xfId="0" applyFont="1" applyFill="1" applyBorder="1" applyAlignment="1" applyProtection="1">
      <alignment horizontal="center" vertical="center" textRotation="90" wrapText="1"/>
      <protection locked="0"/>
    </xf>
    <xf numFmtId="0" fontId="7" fillId="6" borderId="49" xfId="0" applyFont="1" applyFill="1" applyBorder="1" applyAlignment="1" applyProtection="1">
      <alignment horizontal="center" vertical="center"/>
      <protection locked="0"/>
    </xf>
    <xf numFmtId="0" fontId="7" fillId="6" borderId="43" xfId="0" applyFont="1" applyFill="1" applyBorder="1" applyAlignment="1" applyProtection="1">
      <alignment horizontal="center" vertical="center"/>
      <protection locked="0"/>
    </xf>
    <xf numFmtId="0" fontId="5" fillId="6" borderId="46" xfId="0" applyFont="1" applyFill="1" applyBorder="1" applyAlignment="1" applyProtection="1">
      <alignment horizontal="center" vertical="center"/>
      <protection locked="0"/>
    </xf>
    <xf numFmtId="0" fontId="6" fillId="6" borderId="69" xfId="0" applyFont="1" applyFill="1" applyBorder="1" applyAlignment="1" applyProtection="1">
      <alignment horizontal="center" vertical="center" textRotation="90" wrapText="1"/>
      <protection locked="0"/>
    </xf>
    <xf numFmtId="0" fontId="7" fillId="6" borderId="29" xfId="0" applyFont="1" applyFill="1" applyBorder="1" applyAlignment="1" applyProtection="1">
      <alignment horizontal="center" vertical="center"/>
      <protection locked="0"/>
    </xf>
    <xf numFmtId="0" fontId="14" fillId="6" borderId="22" xfId="0" applyFont="1" applyFill="1" applyBorder="1" applyAlignment="1" applyProtection="1">
      <alignment horizontal="center" vertical="center" textRotation="90" wrapText="1"/>
      <protection locked="0"/>
    </xf>
    <xf numFmtId="0" fontId="14" fillId="6" borderId="48" xfId="0" applyFont="1" applyFill="1" applyBorder="1" applyAlignment="1" applyProtection="1">
      <alignment horizontal="center" vertical="center" textRotation="90" wrapText="1"/>
      <protection locked="0"/>
    </xf>
    <xf numFmtId="0" fontId="14" fillId="6" borderId="68" xfId="0" applyFont="1" applyFill="1" applyBorder="1" applyAlignment="1" applyProtection="1">
      <alignment horizontal="center" vertical="center" textRotation="90" wrapText="1"/>
      <protection locked="0"/>
    </xf>
    <xf numFmtId="0" fontId="14" fillId="6" borderId="21" xfId="0" applyFont="1" applyFill="1" applyBorder="1" applyAlignment="1" applyProtection="1">
      <alignment horizontal="center" vertical="center" textRotation="90" wrapText="1"/>
      <protection locked="0"/>
    </xf>
    <xf numFmtId="0" fontId="14" fillId="6" borderId="47" xfId="0" applyFont="1" applyFill="1" applyBorder="1" applyAlignment="1" applyProtection="1">
      <alignment horizontal="center" vertical="center" textRotation="90" wrapText="1"/>
      <protection locked="0"/>
    </xf>
    <xf numFmtId="0" fontId="14" fillId="6" borderId="40" xfId="0" applyFont="1" applyFill="1" applyBorder="1" applyAlignment="1" applyProtection="1">
      <alignment horizontal="center" vertical="center" textRotation="90" wrapText="1"/>
      <protection locked="0"/>
    </xf>
    <xf numFmtId="0" fontId="6" fillId="6" borderId="23" xfId="0" applyFont="1" applyFill="1" applyBorder="1" applyAlignment="1" applyProtection="1">
      <alignment horizontal="center" vertical="center" textRotation="90" wrapText="1"/>
      <protection locked="0"/>
    </xf>
    <xf numFmtId="0" fontId="6" fillId="6" borderId="34" xfId="0" applyFont="1" applyFill="1" applyBorder="1" applyAlignment="1" applyProtection="1">
      <alignment horizontal="center" vertical="center" textRotation="90" wrapText="1"/>
      <protection locked="0"/>
    </xf>
    <xf numFmtId="0" fontId="6" fillId="6" borderId="37" xfId="0" applyFont="1" applyFill="1" applyBorder="1" applyAlignment="1" applyProtection="1">
      <alignment horizontal="center" vertical="center" textRotation="90" wrapText="1"/>
      <protection locked="0"/>
    </xf>
    <xf numFmtId="0" fontId="6" fillId="6" borderId="23" xfId="0" applyFont="1" applyFill="1" applyBorder="1" applyAlignment="1" applyProtection="1">
      <alignment horizontal="center" vertical="center" textRotation="90"/>
      <protection locked="0"/>
    </xf>
    <xf numFmtId="0" fontId="6" fillId="6" borderId="34" xfId="0" applyFont="1" applyFill="1" applyBorder="1" applyAlignment="1" applyProtection="1">
      <alignment horizontal="center" vertical="center" textRotation="90"/>
      <protection locked="0"/>
    </xf>
    <xf numFmtId="0" fontId="6" fillId="6" borderId="66" xfId="0" applyFont="1" applyFill="1" applyBorder="1" applyAlignment="1" applyProtection="1">
      <alignment horizontal="center" vertical="center" textRotation="90" wrapText="1"/>
      <protection locked="0"/>
    </xf>
    <xf numFmtId="0" fontId="6" fillId="6" borderId="55" xfId="0" applyFont="1" applyFill="1" applyBorder="1" applyAlignment="1" applyProtection="1">
      <alignment horizontal="center" vertical="center" textRotation="90" wrapText="1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99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8"/>
  <sheetViews>
    <sheetView tabSelected="1" zoomScale="25" zoomScaleNormal="25" zoomScaleSheetLayoutView="30" workbookViewId="0">
      <pane ySplit="7" topLeftCell="A8" activePane="bottomLeft" state="frozen"/>
      <selection pane="bottomLeft" activeCell="A70" sqref="A70:C71"/>
    </sheetView>
  </sheetViews>
  <sheetFormatPr defaultColWidth="8.81640625" defaultRowHeight="35" x14ac:dyDescent="0.7"/>
  <cols>
    <col min="1" max="1" width="12.54296875" style="15" customWidth="1"/>
    <col min="2" max="2" width="150.54296875" style="31" customWidth="1"/>
    <col min="3" max="3" width="20.1796875" style="19" customWidth="1"/>
    <col min="4" max="4" width="19.54296875" style="15" customWidth="1"/>
    <col min="5" max="5" width="20.54296875" style="15" customWidth="1"/>
    <col min="6" max="6" width="15.1796875" style="15" customWidth="1"/>
    <col min="7" max="7" width="19.453125" style="15" customWidth="1"/>
    <col min="8" max="14" width="15.1796875" style="15" customWidth="1"/>
    <col min="15" max="15" width="20.453125" style="15" customWidth="1"/>
    <col min="16" max="31" width="16.54296875" style="16" customWidth="1"/>
    <col min="32" max="35" width="16.54296875" style="15" customWidth="1"/>
    <col min="36" max="38" width="16.54296875" style="17" customWidth="1"/>
    <col min="39" max="39" width="16.54296875" style="5" customWidth="1"/>
    <col min="40" max="40" width="8.81640625" style="5" customWidth="1"/>
    <col min="41" max="16384" width="8.81640625" style="5"/>
  </cols>
  <sheetData>
    <row r="1" spans="1:39" s="1" customFormat="1" ht="75" customHeight="1" thickBot="1" x14ac:dyDescent="0.3">
      <c r="A1" s="350" t="s">
        <v>137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350"/>
      <c r="AL1" s="350"/>
      <c r="AM1" s="350"/>
    </row>
    <row r="2" spans="1:39" s="24" customFormat="1" ht="48.75" customHeight="1" thickTop="1" thickBot="1" x14ac:dyDescent="0.3">
      <c r="A2" s="70" t="s">
        <v>88</v>
      </c>
      <c r="B2" s="29"/>
      <c r="C2" s="68"/>
      <c r="D2" s="22" t="s">
        <v>121</v>
      </c>
      <c r="E2" s="20"/>
      <c r="F2" s="20"/>
      <c r="G2" s="20"/>
      <c r="H2" s="20"/>
      <c r="I2" s="20"/>
      <c r="J2" s="20"/>
      <c r="K2" s="20"/>
      <c r="L2" s="20"/>
      <c r="M2" s="20"/>
      <c r="N2" s="21"/>
      <c r="O2" s="22"/>
      <c r="P2" s="21"/>
      <c r="Q2" s="21"/>
      <c r="R2" s="23"/>
      <c r="S2" s="21" t="s">
        <v>120</v>
      </c>
      <c r="T2" s="21"/>
      <c r="U2" s="21"/>
      <c r="V2" s="21"/>
      <c r="W2" s="21"/>
      <c r="X2" s="21"/>
      <c r="Y2" s="21"/>
      <c r="Z2" s="21"/>
      <c r="AA2" s="21" t="s">
        <v>79</v>
      </c>
      <c r="AB2" s="199"/>
      <c r="AC2" s="21" t="s">
        <v>138</v>
      </c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s="1" customFormat="1" ht="48.75" customHeight="1" thickTop="1" thickBot="1" x14ac:dyDescent="0.3">
      <c r="A3" s="2"/>
      <c r="B3" s="2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96"/>
      <c r="Q3" s="196"/>
      <c r="R3" s="3"/>
      <c r="S3" s="3"/>
      <c r="T3" s="196"/>
      <c r="U3" s="196"/>
      <c r="V3" s="3"/>
      <c r="W3" s="3"/>
      <c r="X3" s="196"/>
      <c r="Y3" s="196"/>
      <c r="Z3" s="3"/>
      <c r="AA3" s="3"/>
      <c r="AB3" s="196"/>
      <c r="AC3" s="196"/>
      <c r="AD3" s="3"/>
      <c r="AE3" s="3"/>
      <c r="AF3" s="3"/>
      <c r="AG3" s="3"/>
      <c r="AH3" s="3"/>
      <c r="AI3" s="3"/>
      <c r="AJ3" s="3"/>
      <c r="AK3" s="3"/>
      <c r="AL3" s="3"/>
      <c r="AM3" s="69" t="s">
        <v>119</v>
      </c>
    </row>
    <row r="4" spans="1:39" s="4" customFormat="1" ht="53.25" customHeight="1" thickBot="1" x14ac:dyDescent="0.3">
      <c r="A4" s="351" t="s">
        <v>10</v>
      </c>
      <c r="B4" s="354" t="s">
        <v>11</v>
      </c>
      <c r="C4" s="357" t="s">
        <v>92</v>
      </c>
      <c r="D4" s="313" t="s">
        <v>24</v>
      </c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38"/>
      <c r="P4" s="360" t="s">
        <v>25</v>
      </c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2" t="s">
        <v>29</v>
      </c>
      <c r="AG4" s="340"/>
      <c r="AH4" s="340"/>
      <c r="AI4" s="340"/>
      <c r="AJ4" s="340"/>
      <c r="AK4" s="340"/>
      <c r="AL4" s="340"/>
      <c r="AM4" s="340"/>
    </row>
    <row r="5" spans="1:39" s="4" customFormat="1" ht="53.25" customHeight="1" thickBot="1" x14ac:dyDescent="0.3">
      <c r="A5" s="352"/>
      <c r="B5" s="343"/>
      <c r="C5" s="358"/>
      <c r="D5" s="363" t="s">
        <v>32</v>
      </c>
      <c r="E5" s="371" t="s">
        <v>34</v>
      </c>
      <c r="F5" s="374" t="s">
        <v>28</v>
      </c>
      <c r="G5" s="376" t="s">
        <v>93</v>
      </c>
      <c r="H5" s="365" t="s">
        <v>94</v>
      </c>
      <c r="I5" s="282" t="s">
        <v>122</v>
      </c>
      <c r="J5" s="282" t="s">
        <v>123</v>
      </c>
      <c r="K5" s="282" t="s">
        <v>125</v>
      </c>
      <c r="L5" s="282" t="s">
        <v>124</v>
      </c>
      <c r="M5" s="368" t="s">
        <v>95</v>
      </c>
      <c r="N5" s="329" t="s">
        <v>90</v>
      </c>
      <c r="O5" s="331" t="s">
        <v>33</v>
      </c>
      <c r="P5" s="364" t="s">
        <v>3</v>
      </c>
      <c r="Q5" s="313"/>
      <c r="R5" s="313"/>
      <c r="S5" s="313"/>
      <c r="T5" s="313"/>
      <c r="U5" s="313"/>
      <c r="V5" s="313"/>
      <c r="W5" s="338"/>
      <c r="X5" s="337" t="s">
        <v>23</v>
      </c>
      <c r="Y5" s="313"/>
      <c r="Z5" s="313"/>
      <c r="AA5" s="313"/>
      <c r="AB5" s="313"/>
      <c r="AC5" s="313"/>
      <c r="AD5" s="313"/>
      <c r="AE5" s="338"/>
      <c r="AF5" s="339" t="s">
        <v>30</v>
      </c>
      <c r="AG5" s="340"/>
      <c r="AH5" s="340"/>
      <c r="AI5" s="340"/>
      <c r="AJ5" s="339" t="s">
        <v>31</v>
      </c>
      <c r="AK5" s="340"/>
      <c r="AL5" s="340"/>
      <c r="AM5" s="341"/>
    </row>
    <row r="6" spans="1:39" s="4" customFormat="1" ht="52.5" customHeight="1" x14ac:dyDescent="0.25">
      <c r="A6" s="352"/>
      <c r="B6" s="355"/>
      <c r="C6" s="358"/>
      <c r="D6" s="363"/>
      <c r="E6" s="372"/>
      <c r="F6" s="375"/>
      <c r="G6" s="377"/>
      <c r="H6" s="366"/>
      <c r="I6" s="283"/>
      <c r="J6" s="283"/>
      <c r="K6" s="283"/>
      <c r="L6" s="283"/>
      <c r="M6" s="369"/>
      <c r="N6" s="330"/>
      <c r="O6" s="331"/>
      <c r="P6" s="348" t="s">
        <v>96</v>
      </c>
      <c r="Q6" s="343"/>
      <c r="R6" s="343"/>
      <c r="S6" s="343"/>
      <c r="T6" s="343" t="s">
        <v>97</v>
      </c>
      <c r="U6" s="343"/>
      <c r="V6" s="343"/>
      <c r="W6" s="349"/>
      <c r="X6" s="342" t="s">
        <v>98</v>
      </c>
      <c r="Y6" s="343"/>
      <c r="Z6" s="343"/>
      <c r="AA6" s="343"/>
      <c r="AB6" s="343" t="s">
        <v>99</v>
      </c>
      <c r="AC6" s="343"/>
      <c r="AD6" s="343"/>
      <c r="AE6" s="344"/>
      <c r="AF6" s="337" t="s">
        <v>0</v>
      </c>
      <c r="AG6" s="313" t="s">
        <v>1</v>
      </c>
      <c r="AH6" s="313" t="s">
        <v>2</v>
      </c>
      <c r="AI6" s="309" t="s">
        <v>19</v>
      </c>
      <c r="AJ6" s="311" t="s">
        <v>117</v>
      </c>
      <c r="AK6" s="335" t="s">
        <v>115</v>
      </c>
      <c r="AL6" s="346" t="s">
        <v>118</v>
      </c>
      <c r="AM6" s="333" t="s">
        <v>27</v>
      </c>
    </row>
    <row r="7" spans="1:39" s="4" customFormat="1" ht="281.25" customHeight="1" thickBot="1" x14ac:dyDescent="0.3">
      <c r="A7" s="353"/>
      <c r="B7" s="356"/>
      <c r="C7" s="359"/>
      <c r="D7" s="329"/>
      <c r="E7" s="373"/>
      <c r="F7" s="375"/>
      <c r="G7" s="377"/>
      <c r="H7" s="367"/>
      <c r="I7" s="284"/>
      <c r="J7" s="284"/>
      <c r="K7" s="284"/>
      <c r="L7" s="284"/>
      <c r="M7" s="370"/>
      <c r="N7" s="330"/>
      <c r="O7" s="332"/>
      <c r="P7" s="58" t="s">
        <v>17</v>
      </c>
      <c r="Q7" s="59" t="s">
        <v>18</v>
      </c>
      <c r="R7" s="55" t="s">
        <v>91</v>
      </c>
      <c r="S7" s="55" t="s">
        <v>26</v>
      </c>
      <c r="T7" s="60" t="s">
        <v>17</v>
      </c>
      <c r="U7" s="59" t="s">
        <v>18</v>
      </c>
      <c r="V7" s="55" t="s">
        <v>91</v>
      </c>
      <c r="W7" s="56" t="s">
        <v>26</v>
      </c>
      <c r="X7" s="61" t="s">
        <v>17</v>
      </c>
      <c r="Y7" s="59" t="s">
        <v>18</v>
      </c>
      <c r="Z7" s="55" t="s">
        <v>91</v>
      </c>
      <c r="AA7" s="55" t="s">
        <v>26</v>
      </c>
      <c r="AB7" s="60" t="s">
        <v>17</v>
      </c>
      <c r="AC7" s="59" t="s">
        <v>18</v>
      </c>
      <c r="AD7" s="55" t="s">
        <v>91</v>
      </c>
      <c r="AE7" s="57" t="s">
        <v>26</v>
      </c>
      <c r="AF7" s="345"/>
      <c r="AG7" s="314"/>
      <c r="AH7" s="314"/>
      <c r="AI7" s="310"/>
      <c r="AJ7" s="312"/>
      <c r="AK7" s="336"/>
      <c r="AL7" s="347"/>
      <c r="AM7" s="334"/>
    </row>
    <row r="8" spans="1:39" s="37" customFormat="1" ht="44.25" customHeight="1" thickBot="1" x14ac:dyDescent="0.3">
      <c r="A8" s="190" t="s">
        <v>12</v>
      </c>
      <c r="B8" s="80" t="s">
        <v>20</v>
      </c>
      <c r="C8" s="81"/>
      <c r="D8" s="82">
        <f t="shared" ref="D8:AM8" si="0">SUM(D9:D10)</f>
        <v>175</v>
      </c>
      <c r="E8" s="150">
        <f t="shared" si="0"/>
        <v>135</v>
      </c>
      <c r="F8" s="83">
        <f t="shared" si="0"/>
        <v>0</v>
      </c>
      <c r="G8" s="151">
        <f>SUM(G9:G10)</f>
        <v>135</v>
      </c>
      <c r="H8" s="89">
        <f>SUM(H9:H10)</f>
        <v>0</v>
      </c>
      <c r="I8" s="150">
        <f>SUM(I9:I10)</f>
        <v>0</v>
      </c>
      <c r="J8" s="150">
        <f t="shared" ref="J8:L8" si="1">SUM(J9:J10)</f>
        <v>135</v>
      </c>
      <c r="K8" s="150">
        <f t="shared" si="1"/>
        <v>0</v>
      </c>
      <c r="L8" s="150">
        <f t="shared" si="1"/>
        <v>0</v>
      </c>
      <c r="M8" s="86">
        <f t="shared" si="0"/>
        <v>0</v>
      </c>
      <c r="N8" s="87">
        <f t="shared" si="0"/>
        <v>0</v>
      </c>
      <c r="O8" s="153">
        <f t="shared" si="0"/>
        <v>40</v>
      </c>
      <c r="P8" s="89">
        <f t="shared" si="0"/>
        <v>0</v>
      </c>
      <c r="Q8" s="83">
        <f t="shared" si="0"/>
        <v>75</v>
      </c>
      <c r="R8" s="83">
        <f t="shared" si="0"/>
        <v>0</v>
      </c>
      <c r="S8" s="83">
        <f t="shared" si="0"/>
        <v>25</v>
      </c>
      <c r="T8" s="83">
        <f t="shared" si="0"/>
        <v>0</v>
      </c>
      <c r="U8" s="83">
        <f t="shared" si="0"/>
        <v>60</v>
      </c>
      <c r="V8" s="83">
        <f t="shared" si="0"/>
        <v>0</v>
      </c>
      <c r="W8" s="88">
        <f t="shared" si="0"/>
        <v>15</v>
      </c>
      <c r="X8" s="90">
        <f t="shared" si="0"/>
        <v>0</v>
      </c>
      <c r="Y8" s="83">
        <f t="shared" si="0"/>
        <v>0</v>
      </c>
      <c r="Z8" s="83">
        <f t="shared" si="0"/>
        <v>0</v>
      </c>
      <c r="AA8" s="83">
        <f t="shared" si="0"/>
        <v>0</v>
      </c>
      <c r="AB8" s="83">
        <f t="shared" si="0"/>
        <v>0</v>
      </c>
      <c r="AC8" s="83">
        <f t="shared" si="0"/>
        <v>0</v>
      </c>
      <c r="AD8" s="83">
        <f t="shared" si="0"/>
        <v>0</v>
      </c>
      <c r="AE8" s="88">
        <f t="shared" si="0"/>
        <v>0</v>
      </c>
      <c r="AF8" s="186">
        <f t="shared" si="0"/>
        <v>4</v>
      </c>
      <c r="AG8" s="187">
        <f t="shared" si="0"/>
        <v>3</v>
      </c>
      <c r="AH8" s="187">
        <f t="shared" si="0"/>
        <v>0</v>
      </c>
      <c r="AI8" s="188">
        <f t="shared" si="0"/>
        <v>0</v>
      </c>
      <c r="AJ8" s="205">
        <f t="shared" si="0"/>
        <v>5.3999999999999995</v>
      </c>
      <c r="AK8" s="83">
        <f t="shared" si="0"/>
        <v>0</v>
      </c>
      <c r="AL8" s="83">
        <f>SUM(AL9:AL10)</f>
        <v>1</v>
      </c>
      <c r="AM8" s="88">
        <f t="shared" si="0"/>
        <v>0</v>
      </c>
    </row>
    <row r="9" spans="1:39" s="26" customFormat="1" ht="36" customHeight="1" x14ac:dyDescent="0.25">
      <c r="A9" s="41" t="s">
        <v>9</v>
      </c>
      <c r="B9" s="42" t="s">
        <v>141</v>
      </c>
      <c r="C9" s="43" t="s">
        <v>81</v>
      </c>
      <c r="D9" s="65">
        <f>SUM(E9,O9)</f>
        <v>150</v>
      </c>
      <c r="E9" s="44">
        <f>SUM(F9:G9,N9)</f>
        <v>120</v>
      </c>
      <c r="F9" s="45">
        <f>SUM(P9+T9+X9+AB9)</f>
        <v>0</v>
      </c>
      <c r="G9" s="64">
        <f>SUM(Q9+U9+Y9+AC9)</f>
        <v>120</v>
      </c>
      <c r="H9" s="62"/>
      <c r="I9" s="46"/>
      <c r="J9" s="71">
        <v>120</v>
      </c>
      <c r="K9" s="46"/>
      <c r="L9" s="66"/>
      <c r="M9" s="66"/>
      <c r="N9" s="67">
        <f>SUM(R9+V9+Z9+AD9)</f>
        <v>0</v>
      </c>
      <c r="O9" s="47">
        <f>SUM(S9+W9+AA9+AE9)</f>
        <v>30</v>
      </c>
      <c r="P9" s="212"/>
      <c r="Q9" s="213">
        <v>60</v>
      </c>
      <c r="R9" s="48"/>
      <c r="S9" s="156">
        <v>15</v>
      </c>
      <c r="T9" s="212"/>
      <c r="U9" s="213">
        <v>60</v>
      </c>
      <c r="V9" s="48"/>
      <c r="W9" s="48">
        <v>15</v>
      </c>
      <c r="X9" s="214"/>
      <c r="Y9" s="213"/>
      <c r="Z9" s="48"/>
      <c r="AA9" s="48"/>
      <c r="AB9" s="213"/>
      <c r="AC9" s="213"/>
      <c r="AD9" s="48"/>
      <c r="AE9" s="49"/>
      <c r="AF9" s="50">
        <v>3</v>
      </c>
      <c r="AG9" s="51">
        <v>3</v>
      </c>
      <c r="AH9" s="51"/>
      <c r="AI9" s="52"/>
      <c r="AJ9" s="204">
        <f>E9/25</f>
        <v>4.8</v>
      </c>
      <c r="AK9" s="72"/>
      <c r="AL9" s="72"/>
      <c r="AM9" s="73"/>
    </row>
    <row r="10" spans="1:39" s="26" customFormat="1" ht="36" customHeight="1" thickBot="1" x14ac:dyDescent="0.3">
      <c r="A10" s="189" t="s">
        <v>8</v>
      </c>
      <c r="B10" s="74" t="s">
        <v>45</v>
      </c>
      <c r="C10" s="75" t="s">
        <v>86</v>
      </c>
      <c r="D10" s="65">
        <f>SUM(E10,O10)</f>
        <v>25</v>
      </c>
      <c r="E10" s="44">
        <f>SUM(F10:G10,N10)</f>
        <v>15</v>
      </c>
      <c r="F10" s="45">
        <f>SUM(P10+T10+X10+AB10)</f>
        <v>0</v>
      </c>
      <c r="G10" s="64">
        <f>SUM(Q10+U10+Y10+AC10)</f>
        <v>15</v>
      </c>
      <c r="H10" s="62"/>
      <c r="I10" s="46"/>
      <c r="J10" s="71">
        <v>15</v>
      </c>
      <c r="K10" s="46"/>
      <c r="L10" s="66"/>
      <c r="M10" s="66"/>
      <c r="N10" s="67">
        <f>SUM(R10+V10+Z10+AD10)</f>
        <v>0</v>
      </c>
      <c r="O10" s="47">
        <f>SUM(S10+W10+AA10+AE10)</f>
        <v>10</v>
      </c>
      <c r="P10" s="215"/>
      <c r="Q10" s="216">
        <v>15</v>
      </c>
      <c r="R10" s="53"/>
      <c r="S10" s="53">
        <v>10</v>
      </c>
      <c r="T10" s="215"/>
      <c r="U10" s="216"/>
      <c r="V10" s="53"/>
      <c r="W10" s="54"/>
      <c r="X10" s="217"/>
      <c r="Y10" s="216"/>
      <c r="Z10" s="53"/>
      <c r="AA10" s="53"/>
      <c r="AB10" s="216"/>
      <c r="AC10" s="216"/>
      <c r="AD10" s="53"/>
      <c r="AE10" s="54"/>
      <c r="AF10" s="76">
        <v>1</v>
      </c>
      <c r="AG10" s="77"/>
      <c r="AH10" s="77"/>
      <c r="AI10" s="78"/>
      <c r="AJ10" s="204">
        <f>E10/25</f>
        <v>0.6</v>
      </c>
      <c r="AK10" s="53"/>
      <c r="AL10" s="79">
        <f>SUM(AD10:AG10)</f>
        <v>1</v>
      </c>
      <c r="AM10" s="54"/>
    </row>
    <row r="11" spans="1:39" s="37" customFormat="1" ht="44.25" customHeight="1" thickBot="1" x14ac:dyDescent="0.3">
      <c r="A11" s="190" t="s">
        <v>35</v>
      </c>
      <c r="B11" s="80" t="s">
        <v>21</v>
      </c>
      <c r="C11" s="81"/>
      <c r="D11" s="82">
        <f t="shared" ref="D11:AM11" si="2">SUM(D12:D12)</f>
        <v>50</v>
      </c>
      <c r="E11" s="83">
        <f t="shared" si="2"/>
        <v>30</v>
      </c>
      <c r="F11" s="83">
        <f t="shared" si="2"/>
        <v>15</v>
      </c>
      <c r="G11" s="84">
        <f t="shared" si="2"/>
        <v>15</v>
      </c>
      <c r="H11" s="85">
        <f t="shared" si="2"/>
        <v>15</v>
      </c>
      <c r="I11" s="83">
        <f t="shared" si="2"/>
        <v>0</v>
      </c>
      <c r="J11" s="83">
        <f t="shared" si="2"/>
        <v>0</v>
      </c>
      <c r="K11" s="83">
        <f t="shared" si="2"/>
        <v>0</v>
      </c>
      <c r="L11" s="83">
        <f t="shared" si="2"/>
        <v>0</v>
      </c>
      <c r="M11" s="86">
        <f t="shared" si="2"/>
        <v>0</v>
      </c>
      <c r="N11" s="87">
        <f t="shared" si="2"/>
        <v>0</v>
      </c>
      <c r="O11" s="88">
        <f t="shared" si="2"/>
        <v>20</v>
      </c>
      <c r="P11" s="89">
        <f t="shared" si="2"/>
        <v>15</v>
      </c>
      <c r="Q11" s="83">
        <f t="shared" si="2"/>
        <v>15</v>
      </c>
      <c r="R11" s="83">
        <f t="shared" si="2"/>
        <v>0</v>
      </c>
      <c r="S11" s="83">
        <f t="shared" si="2"/>
        <v>20</v>
      </c>
      <c r="T11" s="85">
        <f t="shared" si="2"/>
        <v>0</v>
      </c>
      <c r="U11" s="83">
        <f t="shared" si="2"/>
        <v>0</v>
      </c>
      <c r="V11" s="83">
        <f t="shared" si="2"/>
        <v>0</v>
      </c>
      <c r="W11" s="88">
        <f t="shared" si="2"/>
        <v>0</v>
      </c>
      <c r="X11" s="90">
        <f t="shared" si="2"/>
        <v>0</v>
      </c>
      <c r="Y11" s="83">
        <f t="shared" si="2"/>
        <v>0</v>
      </c>
      <c r="Z11" s="83">
        <f t="shared" si="2"/>
        <v>0</v>
      </c>
      <c r="AA11" s="83">
        <f t="shared" si="2"/>
        <v>0</v>
      </c>
      <c r="AB11" s="83">
        <f t="shared" si="2"/>
        <v>0</v>
      </c>
      <c r="AC11" s="83">
        <f t="shared" si="2"/>
        <v>0</v>
      </c>
      <c r="AD11" s="83">
        <f t="shared" si="2"/>
        <v>0</v>
      </c>
      <c r="AE11" s="88">
        <f t="shared" si="2"/>
        <v>0</v>
      </c>
      <c r="AF11" s="90">
        <f t="shared" si="2"/>
        <v>2</v>
      </c>
      <c r="AG11" s="83">
        <f t="shared" si="2"/>
        <v>0</v>
      </c>
      <c r="AH11" s="83">
        <f t="shared" si="2"/>
        <v>0</v>
      </c>
      <c r="AI11" s="86">
        <f t="shared" si="2"/>
        <v>0</v>
      </c>
      <c r="AJ11" s="205">
        <f t="shared" si="2"/>
        <v>1.2</v>
      </c>
      <c r="AK11" s="83">
        <f t="shared" si="2"/>
        <v>0</v>
      </c>
      <c r="AL11" s="83">
        <f t="shared" si="2"/>
        <v>2</v>
      </c>
      <c r="AM11" s="88">
        <f t="shared" si="2"/>
        <v>0</v>
      </c>
    </row>
    <row r="12" spans="1:39" s="26" customFormat="1" ht="36" customHeight="1" thickBot="1" x14ac:dyDescent="0.3">
      <c r="A12" s="218" t="s">
        <v>9</v>
      </c>
      <c r="B12" s="91" t="s">
        <v>59</v>
      </c>
      <c r="C12" s="92" t="s">
        <v>86</v>
      </c>
      <c r="D12" s="65">
        <f>SUM(E12,O12)</f>
        <v>50</v>
      </c>
      <c r="E12" s="44">
        <f>SUM(F12:G12,N12)</f>
        <v>30</v>
      </c>
      <c r="F12" s="45">
        <f>SUM(P12+T12+X12+AB12)</f>
        <v>15</v>
      </c>
      <c r="G12" s="64">
        <f>SUM(Q12+U12+Y12+AC12)</f>
        <v>15</v>
      </c>
      <c r="H12" s="62">
        <v>15</v>
      </c>
      <c r="I12" s="46"/>
      <c r="J12" s="46"/>
      <c r="K12" s="46"/>
      <c r="L12" s="66"/>
      <c r="M12" s="66"/>
      <c r="N12" s="67">
        <f>SUM(R12+V12+Z12+AD12)</f>
        <v>0</v>
      </c>
      <c r="O12" s="47">
        <f>SUM(S12+W12+AA12+AE12)</f>
        <v>20</v>
      </c>
      <c r="P12" s="220">
        <v>15</v>
      </c>
      <c r="Q12" s="220">
        <v>15</v>
      </c>
      <c r="R12" s="72"/>
      <c r="S12" s="72">
        <v>20</v>
      </c>
      <c r="T12" s="219"/>
      <c r="U12" s="220"/>
      <c r="V12" s="72"/>
      <c r="W12" s="73"/>
      <c r="X12" s="221"/>
      <c r="Y12" s="220"/>
      <c r="Z12" s="72"/>
      <c r="AA12" s="72"/>
      <c r="AB12" s="220"/>
      <c r="AC12" s="220"/>
      <c r="AD12" s="72"/>
      <c r="AE12" s="73"/>
      <c r="AF12" s="93">
        <v>2</v>
      </c>
      <c r="AG12" s="94"/>
      <c r="AH12" s="94"/>
      <c r="AI12" s="95"/>
      <c r="AJ12" s="206">
        <f>E12/25</f>
        <v>1.2</v>
      </c>
      <c r="AK12" s="96"/>
      <c r="AL12" s="97">
        <v>2</v>
      </c>
      <c r="AM12" s="98"/>
    </row>
    <row r="13" spans="1:39" s="37" customFormat="1" ht="54.5" thickBot="1" x14ac:dyDescent="0.3">
      <c r="A13" s="222" t="s">
        <v>36</v>
      </c>
      <c r="B13" s="99" t="s">
        <v>39</v>
      </c>
      <c r="C13" s="100"/>
      <c r="D13" s="101">
        <f t="shared" ref="D13:AM13" si="3">SUM(D14:D14)</f>
        <v>55</v>
      </c>
      <c r="E13" s="102">
        <f t="shared" si="3"/>
        <v>45</v>
      </c>
      <c r="F13" s="102">
        <f t="shared" si="3"/>
        <v>15</v>
      </c>
      <c r="G13" s="103">
        <f t="shared" si="3"/>
        <v>30</v>
      </c>
      <c r="H13" s="104">
        <f t="shared" si="3"/>
        <v>30</v>
      </c>
      <c r="I13" s="102">
        <f t="shared" si="3"/>
        <v>0</v>
      </c>
      <c r="J13" s="102">
        <f t="shared" si="3"/>
        <v>0</v>
      </c>
      <c r="K13" s="102">
        <f t="shared" si="3"/>
        <v>0</v>
      </c>
      <c r="L13" s="102">
        <f t="shared" si="3"/>
        <v>0</v>
      </c>
      <c r="M13" s="105">
        <f t="shared" si="3"/>
        <v>0</v>
      </c>
      <c r="N13" s="106">
        <f t="shared" si="3"/>
        <v>0</v>
      </c>
      <c r="O13" s="107">
        <f t="shared" si="3"/>
        <v>10</v>
      </c>
      <c r="P13" s="223">
        <f t="shared" si="3"/>
        <v>15</v>
      </c>
      <c r="Q13" s="102">
        <f t="shared" si="3"/>
        <v>30</v>
      </c>
      <c r="R13" s="102">
        <f t="shared" si="3"/>
        <v>0</v>
      </c>
      <c r="S13" s="102">
        <f t="shared" si="3"/>
        <v>10</v>
      </c>
      <c r="T13" s="104">
        <f t="shared" si="3"/>
        <v>0</v>
      </c>
      <c r="U13" s="102">
        <f t="shared" si="3"/>
        <v>0</v>
      </c>
      <c r="V13" s="102">
        <f t="shared" si="3"/>
        <v>0</v>
      </c>
      <c r="W13" s="107">
        <f t="shared" si="3"/>
        <v>0</v>
      </c>
      <c r="X13" s="108">
        <f t="shared" si="3"/>
        <v>0</v>
      </c>
      <c r="Y13" s="102">
        <f t="shared" si="3"/>
        <v>0</v>
      </c>
      <c r="Z13" s="102">
        <f t="shared" si="3"/>
        <v>0</v>
      </c>
      <c r="AA13" s="102">
        <f t="shared" si="3"/>
        <v>0</v>
      </c>
      <c r="AB13" s="102">
        <f t="shared" si="3"/>
        <v>0</v>
      </c>
      <c r="AC13" s="102">
        <f t="shared" si="3"/>
        <v>0</v>
      </c>
      <c r="AD13" s="102">
        <f t="shared" si="3"/>
        <v>0</v>
      </c>
      <c r="AE13" s="107">
        <f t="shared" si="3"/>
        <v>0</v>
      </c>
      <c r="AF13" s="108">
        <f t="shared" si="3"/>
        <v>2</v>
      </c>
      <c r="AG13" s="102">
        <f t="shared" si="3"/>
        <v>0</v>
      </c>
      <c r="AH13" s="102">
        <f t="shared" si="3"/>
        <v>0</v>
      </c>
      <c r="AI13" s="105">
        <f t="shared" si="3"/>
        <v>0</v>
      </c>
      <c r="AJ13" s="207">
        <f t="shared" si="3"/>
        <v>1.8</v>
      </c>
      <c r="AK13" s="102">
        <f t="shared" si="3"/>
        <v>0</v>
      </c>
      <c r="AL13" s="102">
        <f t="shared" si="3"/>
        <v>2</v>
      </c>
      <c r="AM13" s="107">
        <f t="shared" si="3"/>
        <v>0</v>
      </c>
    </row>
    <row r="14" spans="1:39" s="26" customFormat="1" ht="36" customHeight="1" thickBot="1" x14ac:dyDescent="0.3">
      <c r="A14" s="218" t="s">
        <v>9</v>
      </c>
      <c r="B14" s="91" t="s">
        <v>55</v>
      </c>
      <c r="C14" s="92" t="s">
        <v>80</v>
      </c>
      <c r="D14" s="65">
        <f>SUM(E14,O14)</f>
        <v>55</v>
      </c>
      <c r="E14" s="44">
        <f>SUM(F14:G14,N14)</f>
        <v>45</v>
      </c>
      <c r="F14" s="45">
        <f>SUM(P14+T14+X14+AB14)</f>
        <v>15</v>
      </c>
      <c r="G14" s="64">
        <f>SUM(Q14+U14+Y14+AC14)</f>
        <v>30</v>
      </c>
      <c r="H14" s="62">
        <v>30</v>
      </c>
      <c r="I14" s="46"/>
      <c r="J14" s="46"/>
      <c r="K14" s="46"/>
      <c r="L14" s="66"/>
      <c r="M14" s="66"/>
      <c r="N14" s="67">
        <f>SUM(R14+V14+Z14+AD14)</f>
        <v>0</v>
      </c>
      <c r="O14" s="47">
        <f>SUM(S14+W14+AA14+AE14)</f>
        <v>10</v>
      </c>
      <c r="P14" s="220">
        <v>15</v>
      </c>
      <c r="Q14" s="220">
        <v>30</v>
      </c>
      <c r="R14" s="72"/>
      <c r="S14" s="72">
        <v>10</v>
      </c>
      <c r="T14" s="219"/>
      <c r="U14" s="220"/>
      <c r="V14" s="72"/>
      <c r="W14" s="73"/>
      <c r="X14" s="221"/>
      <c r="Y14" s="220"/>
      <c r="Z14" s="72"/>
      <c r="AA14" s="72"/>
      <c r="AB14" s="220"/>
      <c r="AC14" s="220"/>
      <c r="AD14" s="72"/>
      <c r="AE14" s="73"/>
      <c r="AF14" s="93">
        <v>2</v>
      </c>
      <c r="AG14" s="94"/>
      <c r="AH14" s="94"/>
      <c r="AI14" s="95"/>
      <c r="AJ14" s="281">
        <f>E14/25</f>
        <v>1.8</v>
      </c>
      <c r="AK14" s="96"/>
      <c r="AL14" s="97">
        <v>2</v>
      </c>
      <c r="AM14" s="98"/>
    </row>
    <row r="15" spans="1:39" s="37" customFormat="1" ht="64.5" customHeight="1" thickBot="1" x14ac:dyDescent="0.3">
      <c r="A15" s="224" t="s">
        <v>38</v>
      </c>
      <c r="B15" s="109" t="s">
        <v>37</v>
      </c>
      <c r="C15" s="110"/>
      <c r="D15" s="111">
        <f t="shared" ref="D15:AM15" si="4">SUM(D16:D18)</f>
        <v>375</v>
      </c>
      <c r="E15" s="112">
        <f t="shared" si="4"/>
        <v>150</v>
      </c>
      <c r="F15" s="112">
        <f t="shared" si="4"/>
        <v>75</v>
      </c>
      <c r="G15" s="113">
        <f t="shared" si="4"/>
        <v>75</v>
      </c>
      <c r="H15" s="114">
        <f t="shared" si="4"/>
        <v>45</v>
      </c>
      <c r="I15" s="112">
        <f t="shared" si="4"/>
        <v>15</v>
      </c>
      <c r="J15" s="112">
        <f t="shared" si="4"/>
        <v>15</v>
      </c>
      <c r="K15" s="112">
        <f t="shared" si="4"/>
        <v>0</v>
      </c>
      <c r="L15" s="112">
        <f t="shared" si="4"/>
        <v>0</v>
      </c>
      <c r="M15" s="115">
        <f t="shared" si="4"/>
        <v>0</v>
      </c>
      <c r="N15" s="116">
        <f t="shared" si="4"/>
        <v>0</v>
      </c>
      <c r="O15" s="117">
        <f t="shared" si="4"/>
        <v>225</v>
      </c>
      <c r="P15" s="225">
        <f t="shared" si="4"/>
        <v>30</v>
      </c>
      <c r="Q15" s="112">
        <f t="shared" si="4"/>
        <v>30</v>
      </c>
      <c r="R15" s="112">
        <f t="shared" si="4"/>
        <v>0</v>
      </c>
      <c r="S15" s="112">
        <f t="shared" si="4"/>
        <v>90</v>
      </c>
      <c r="T15" s="114">
        <f t="shared" si="4"/>
        <v>30</v>
      </c>
      <c r="U15" s="112">
        <f t="shared" si="4"/>
        <v>30</v>
      </c>
      <c r="V15" s="112">
        <f t="shared" si="4"/>
        <v>0</v>
      </c>
      <c r="W15" s="117">
        <f t="shared" si="4"/>
        <v>90</v>
      </c>
      <c r="X15" s="118">
        <f t="shared" si="4"/>
        <v>15</v>
      </c>
      <c r="Y15" s="112">
        <f t="shared" si="4"/>
        <v>15</v>
      </c>
      <c r="Z15" s="112">
        <f t="shared" si="4"/>
        <v>0</v>
      </c>
      <c r="AA15" s="112">
        <f t="shared" si="4"/>
        <v>45</v>
      </c>
      <c r="AB15" s="112">
        <f>SUM(AB16:AB18)</f>
        <v>0</v>
      </c>
      <c r="AC15" s="112">
        <f>SUM(AC16:AC18)</f>
        <v>0</v>
      </c>
      <c r="AD15" s="112">
        <f>SUM(AD16:AD18)</f>
        <v>0</v>
      </c>
      <c r="AE15" s="117">
        <f>SUM(AE16:AE18)</f>
        <v>0</v>
      </c>
      <c r="AF15" s="118">
        <f t="shared" si="4"/>
        <v>6</v>
      </c>
      <c r="AG15" s="112">
        <f t="shared" si="4"/>
        <v>6</v>
      </c>
      <c r="AH15" s="112">
        <f t="shared" si="4"/>
        <v>3</v>
      </c>
      <c r="AI15" s="115">
        <f t="shared" si="4"/>
        <v>0</v>
      </c>
      <c r="AJ15" s="208">
        <f t="shared" si="4"/>
        <v>6</v>
      </c>
      <c r="AK15" s="112">
        <f>SUM(AK16:AK18)</f>
        <v>0</v>
      </c>
      <c r="AL15" s="112">
        <f>SUM(AL16:AL18)</f>
        <v>0</v>
      </c>
      <c r="AM15" s="117">
        <f t="shared" si="4"/>
        <v>0</v>
      </c>
    </row>
    <row r="16" spans="1:39" s="26" customFormat="1" ht="36" customHeight="1" x14ac:dyDescent="0.25">
      <c r="A16" s="218" t="s">
        <v>9</v>
      </c>
      <c r="B16" s="91" t="s">
        <v>46</v>
      </c>
      <c r="C16" s="92" t="s">
        <v>80</v>
      </c>
      <c r="D16" s="65">
        <f>SUM(E16,O16)</f>
        <v>150</v>
      </c>
      <c r="E16" s="44">
        <f>SUM(F16:G16,N16)</f>
        <v>60</v>
      </c>
      <c r="F16" s="45">
        <f t="shared" ref="F16:G18" si="5">SUM(P16+T16+X16+AB16)</f>
        <v>30</v>
      </c>
      <c r="G16" s="64">
        <f t="shared" si="5"/>
        <v>30</v>
      </c>
      <c r="H16" s="62">
        <v>30</v>
      </c>
      <c r="I16" s="46"/>
      <c r="J16" s="46"/>
      <c r="K16" s="46"/>
      <c r="L16" s="66"/>
      <c r="M16" s="66"/>
      <c r="N16" s="67">
        <f t="shared" ref="N16:O18" si="6">SUM(R16+V16+Z16+AD16)</f>
        <v>0</v>
      </c>
      <c r="O16" s="47">
        <f t="shared" si="6"/>
        <v>90</v>
      </c>
      <c r="P16" s="219">
        <v>30</v>
      </c>
      <c r="Q16" s="220">
        <v>30</v>
      </c>
      <c r="R16" s="72">
        <v>0</v>
      </c>
      <c r="S16" s="72">
        <v>90</v>
      </c>
      <c r="T16" s="219"/>
      <c r="U16" s="220"/>
      <c r="V16" s="72"/>
      <c r="W16" s="73"/>
      <c r="X16" s="221"/>
      <c r="Y16" s="220"/>
      <c r="Z16" s="72"/>
      <c r="AA16" s="72"/>
      <c r="AB16" s="220"/>
      <c r="AC16" s="220"/>
      <c r="AD16" s="72"/>
      <c r="AE16" s="73"/>
      <c r="AF16" s="93">
        <v>6</v>
      </c>
      <c r="AG16" s="94"/>
      <c r="AH16" s="94"/>
      <c r="AI16" s="95"/>
      <c r="AJ16" s="204">
        <f>E16/25</f>
        <v>2.4</v>
      </c>
      <c r="AK16" s="45"/>
      <c r="AL16" s="72"/>
      <c r="AM16" s="73"/>
    </row>
    <row r="17" spans="1:39" s="26" customFormat="1" ht="36" customHeight="1" x14ac:dyDescent="0.25">
      <c r="A17" s="41" t="s">
        <v>8</v>
      </c>
      <c r="B17" s="42" t="s">
        <v>47</v>
      </c>
      <c r="C17" s="43" t="s">
        <v>81</v>
      </c>
      <c r="D17" s="65">
        <f>SUM(E17,O17)</f>
        <v>150</v>
      </c>
      <c r="E17" s="44">
        <f>SUM(F17:G17,N17)</f>
        <v>60</v>
      </c>
      <c r="F17" s="45">
        <f t="shared" si="5"/>
        <v>30</v>
      </c>
      <c r="G17" s="64">
        <f t="shared" si="5"/>
        <v>30</v>
      </c>
      <c r="H17" s="62">
        <v>15</v>
      </c>
      <c r="I17" s="46">
        <v>15</v>
      </c>
      <c r="J17" s="46"/>
      <c r="K17" s="46"/>
      <c r="L17" s="66"/>
      <c r="M17" s="66"/>
      <c r="N17" s="67">
        <f t="shared" si="6"/>
        <v>0</v>
      </c>
      <c r="O17" s="47">
        <f t="shared" si="6"/>
        <v>90</v>
      </c>
      <c r="P17" s="212"/>
      <c r="Q17" s="213"/>
      <c r="R17" s="48"/>
      <c r="S17" s="48"/>
      <c r="T17" s="212">
        <v>30</v>
      </c>
      <c r="U17" s="213">
        <v>30</v>
      </c>
      <c r="V17" s="48">
        <v>0</v>
      </c>
      <c r="W17" s="49">
        <v>90</v>
      </c>
      <c r="X17" s="214"/>
      <c r="Y17" s="213"/>
      <c r="Z17" s="48"/>
      <c r="AA17" s="48"/>
      <c r="AB17" s="213"/>
      <c r="AC17" s="213"/>
      <c r="AD17" s="48"/>
      <c r="AE17" s="49"/>
      <c r="AF17" s="50"/>
      <c r="AG17" s="51">
        <v>6</v>
      </c>
      <c r="AH17" s="51"/>
      <c r="AI17" s="52"/>
      <c r="AJ17" s="204">
        <f t="shared" ref="AJ17:AJ18" si="7">E17/25</f>
        <v>2.4</v>
      </c>
      <c r="AK17" s="226"/>
      <c r="AL17" s="48"/>
      <c r="AM17" s="49"/>
    </row>
    <row r="18" spans="1:39" s="26" customFormat="1" ht="36" customHeight="1" thickBot="1" x14ac:dyDescent="0.3">
      <c r="A18" s="41" t="s">
        <v>7</v>
      </c>
      <c r="B18" s="42" t="s">
        <v>48</v>
      </c>
      <c r="C18" s="43" t="s">
        <v>84</v>
      </c>
      <c r="D18" s="65">
        <f>SUM(E18,O18)</f>
        <v>75</v>
      </c>
      <c r="E18" s="44">
        <f>SUM(F18:G18,N18)</f>
        <v>30</v>
      </c>
      <c r="F18" s="45">
        <f t="shared" si="5"/>
        <v>15</v>
      </c>
      <c r="G18" s="64">
        <f t="shared" si="5"/>
        <v>15</v>
      </c>
      <c r="H18" s="62"/>
      <c r="I18" s="46"/>
      <c r="J18" s="71">
        <v>15</v>
      </c>
      <c r="K18" s="46"/>
      <c r="L18" s="66"/>
      <c r="M18" s="66"/>
      <c r="N18" s="67">
        <f t="shared" si="6"/>
        <v>0</v>
      </c>
      <c r="O18" s="47">
        <f t="shared" si="6"/>
        <v>45</v>
      </c>
      <c r="P18" s="212"/>
      <c r="Q18" s="213"/>
      <c r="R18" s="48"/>
      <c r="S18" s="176"/>
      <c r="T18" s="212"/>
      <c r="U18" s="213"/>
      <c r="V18" s="48"/>
      <c r="W18" s="49"/>
      <c r="X18" s="212">
        <v>15</v>
      </c>
      <c r="Y18" s="213">
        <v>15</v>
      </c>
      <c r="Z18" s="48">
        <v>0</v>
      </c>
      <c r="AA18" s="48">
        <v>45</v>
      </c>
      <c r="AB18" s="212"/>
      <c r="AC18" s="213"/>
      <c r="AD18" s="48"/>
      <c r="AE18" s="48"/>
      <c r="AF18" s="50"/>
      <c r="AG18" s="51"/>
      <c r="AH18" s="51">
        <v>3</v>
      </c>
      <c r="AI18" s="52"/>
      <c r="AJ18" s="204">
        <f t="shared" si="7"/>
        <v>1.2</v>
      </c>
      <c r="AK18" s="79"/>
      <c r="AL18" s="53"/>
      <c r="AM18" s="54"/>
    </row>
    <row r="19" spans="1:39" s="38" customFormat="1" ht="44.25" customHeight="1" thickBot="1" x14ac:dyDescent="0.3">
      <c r="A19" s="190" t="s">
        <v>40</v>
      </c>
      <c r="B19" s="80" t="s">
        <v>22</v>
      </c>
      <c r="C19" s="119"/>
      <c r="D19" s="120">
        <f t="shared" ref="D19:AM19" si="8">SUM(D20:D29)</f>
        <v>525</v>
      </c>
      <c r="E19" s="121">
        <f t="shared" si="8"/>
        <v>270</v>
      </c>
      <c r="F19" s="121">
        <f t="shared" si="8"/>
        <v>120</v>
      </c>
      <c r="G19" s="122">
        <f t="shared" si="8"/>
        <v>150</v>
      </c>
      <c r="H19" s="123">
        <f t="shared" si="8"/>
        <v>45</v>
      </c>
      <c r="I19" s="121">
        <f t="shared" si="8"/>
        <v>15</v>
      </c>
      <c r="J19" s="121">
        <f t="shared" si="8"/>
        <v>60</v>
      </c>
      <c r="K19" s="121">
        <f t="shared" si="8"/>
        <v>30</v>
      </c>
      <c r="L19" s="121">
        <f t="shared" si="8"/>
        <v>0</v>
      </c>
      <c r="M19" s="124">
        <f t="shared" si="8"/>
        <v>0</v>
      </c>
      <c r="N19" s="125">
        <f t="shared" si="8"/>
        <v>0</v>
      </c>
      <c r="O19" s="126">
        <f t="shared" si="8"/>
        <v>255</v>
      </c>
      <c r="P19" s="227">
        <f t="shared" si="8"/>
        <v>45</v>
      </c>
      <c r="Q19" s="121">
        <f t="shared" si="8"/>
        <v>60</v>
      </c>
      <c r="R19" s="121">
        <f t="shared" si="8"/>
        <v>0</v>
      </c>
      <c r="S19" s="121">
        <f t="shared" si="8"/>
        <v>120</v>
      </c>
      <c r="T19" s="121">
        <f t="shared" si="8"/>
        <v>45</v>
      </c>
      <c r="U19" s="121">
        <f t="shared" si="8"/>
        <v>60</v>
      </c>
      <c r="V19" s="121">
        <f t="shared" si="8"/>
        <v>0</v>
      </c>
      <c r="W19" s="126">
        <f t="shared" si="8"/>
        <v>70</v>
      </c>
      <c r="X19" s="127">
        <f t="shared" si="8"/>
        <v>30</v>
      </c>
      <c r="Y19" s="121">
        <f t="shared" si="8"/>
        <v>30</v>
      </c>
      <c r="Z19" s="121">
        <f t="shared" si="8"/>
        <v>0</v>
      </c>
      <c r="AA19" s="121">
        <f t="shared" si="8"/>
        <v>65</v>
      </c>
      <c r="AB19" s="121">
        <f t="shared" si="8"/>
        <v>0</v>
      </c>
      <c r="AC19" s="121">
        <f t="shared" si="8"/>
        <v>0</v>
      </c>
      <c r="AD19" s="121">
        <f t="shared" si="8"/>
        <v>0</v>
      </c>
      <c r="AE19" s="126">
        <f t="shared" si="8"/>
        <v>0</v>
      </c>
      <c r="AF19" s="127">
        <f t="shared" si="8"/>
        <v>9</v>
      </c>
      <c r="AG19" s="121">
        <f t="shared" si="8"/>
        <v>7</v>
      </c>
      <c r="AH19" s="121">
        <f t="shared" si="8"/>
        <v>5</v>
      </c>
      <c r="AI19" s="124">
        <f t="shared" si="8"/>
        <v>0</v>
      </c>
      <c r="AJ19" s="209">
        <f t="shared" si="8"/>
        <v>10.799999999999999</v>
      </c>
      <c r="AK19" s="121">
        <f t="shared" si="8"/>
        <v>21</v>
      </c>
      <c r="AL19" s="121">
        <f t="shared" si="8"/>
        <v>6</v>
      </c>
      <c r="AM19" s="126">
        <f t="shared" si="8"/>
        <v>0</v>
      </c>
    </row>
    <row r="20" spans="1:39" s="26" customFormat="1" ht="36" customHeight="1" x14ac:dyDescent="0.25">
      <c r="A20" s="218" t="s">
        <v>9</v>
      </c>
      <c r="B20" s="91" t="s">
        <v>60</v>
      </c>
      <c r="C20" s="92" t="s">
        <v>86</v>
      </c>
      <c r="D20" s="65">
        <f t="shared" ref="D20:D25" si="9">SUM(E20,O20)</f>
        <v>50</v>
      </c>
      <c r="E20" s="44">
        <f t="shared" ref="E20:E25" si="10">SUM(F20:G20,N20)</f>
        <v>30</v>
      </c>
      <c r="F20" s="45">
        <f t="shared" ref="F20:F29" si="11">SUM(P20+T20+X20+AB20)</f>
        <v>15</v>
      </c>
      <c r="G20" s="64">
        <f t="shared" ref="G20:G29" si="12">SUM(Q20+U20+Y20+AC20)</f>
        <v>15</v>
      </c>
      <c r="H20" s="62"/>
      <c r="I20" s="46"/>
      <c r="J20" s="46"/>
      <c r="K20" s="46">
        <v>15</v>
      </c>
      <c r="L20" s="66"/>
      <c r="M20" s="66"/>
      <c r="N20" s="67">
        <f t="shared" ref="N20:O29" si="13">SUM(R20+V20+Z20+AD20)</f>
        <v>0</v>
      </c>
      <c r="O20" s="47">
        <f t="shared" si="13"/>
        <v>20</v>
      </c>
      <c r="P20" s="220">
        <v>15</v>
      </c>
      <c r="Q20" s="220">
        <v>15</v>
      </c>
      <c r="R20" s="72"/>
      <c r="S20" s="156">
        <v>20</v>
      </c>
      <c r="T20" s="219"/>
      <c r="U20" s="220"/>
      <c r="V20" s="72"/>
      <c r="W20" s="73"/>
      <c r="X20" s="221"/>
      <c r="Y20" s="220"/>
      <c r="Z20" s="72"/>
      <c r="AA20" s="72"/>
      <c r="AB20" s="220"/>
      <c r="AC20" s="220"/>
      <c r="AD20" s="72"/>
      <c r="AE20" s="73"/>
      <c r="AF20" s="93">
        <v>2</v>
      </c>
      <c r="AG20" s="94"/>
      <c r="AH20" s="94"/>
      <c r="AI20" s="95"/>
      <c r="AJ20" s="204">
        <f>E20/25</f>
        <v>1.2</v>
      </c>
      <c r="AK20" s="72">
        <f>SUM(AF20:AI20)</f>
        <v>2</v>
      </c>
      <c r="AL20" s="72"/>
      <c r="AM20" s="73"/>
    </row>
    <row r="21" spans="1:39" s="26" customFormat="1" ht="36" customHeight="1" x14ac:dyDescent="0.25">
      <c r="A21" s="189" t="s">
        <v>8</v>
      </c>
      <c r="B21" s="42" t="s">
        <v>61</v>
      </c>
      <c r="C21" s="43" t="s">
        <v>85</v>
      </c>
      <c r="D21" s="65">
        <f t="shared" si="9"/>
        <v>25</v>
      </c>
      <c r="E21" s="44">
        <f t="shared" si="10"/>
        <v>15</v>
      </c>
      <c r="F21" s="45">
        <f t="shared" si="11"/>
        <v>0</v>
      </c>
      <c r="G21" s="64">
        <f t="shared" si="12"/>
        <v>15</v>
      </c>
      <c r="H21" s="62"/>
      <c r="I21" s="46"/>
      <c r="J21" s="71">
        <v>15</v>
      </c>
      <c r="K21" s="46"/>
      <c r="L21" s="66"/>
      <c r="M21" s="66"/>
      <c r="N21" s="67">
        <f t="shared" si="13"/>
        <v>0</v>
      </c>
      <c r="O21" s="47">
        <f t="shared" si="13"/>
        <v>10</v>
      </c>
      <c r="P21" s="212"/>
      <c r="Q21" s="216"/>
      <c r="R21" s="48"/>
      <c r="S21" s="53"/>
      <c r="T21" s="212"/>
      <c r="U21" s="213">
        <v>15</v>
      </c>
      <c r="V21" s="48"/>
      <c r="W21" s="49">
        <v>10</v>
      </c>
      <c r="X21" s="214"/>
      <c r="Y21" s="213"/>
      <c r="Z21" s="48"/>
      <c r="AA21" s="48"/>
      <c r="AB21" s="213"/>
      <c r="AC21" s="213"/>
      <c r="AD21" s="48"/>
      <c r="AE21" s="49"/>
      <c r="AF21" s="76"/>
      <c r="AG21" s="51">
        <v>1</v>
      </c>
      <c r="AH21" s="51"/>
      <c r="AI21" s="52"/>
      <c r="AJ21" s="204">
        <f t="shared" ref="AJ21:AJ29" si="14">E21/25</f>
        <v>0.6</v>
      </c>
      <c r="AK21" s="72">
        <f t="shared" ref="AK21:AK29" si="15">SUM(AF21:AI21)</f>
        <v>1</v>
      </c>
      <c r="AL21" s="48"/>
      <c r="AM21" s="49"/>
    </row>
    <row r="22" spans="1:39" s="26" customFormat="1" ht="36" customHeight="1" x14ac:dyDescent="0.25">
      <c r="A22" s="41" t="s">
        <v>7</v>
      </c>
      <c r="B22" s="42" t="s">
        <v>62</v>
      </c>
      <c r="C22" s="43" t="s">
        <v>86</v>
      </c>
      <c r="D22" s="65">
        <f t="shared" si="9"/>
        <v>25</v>
      </c>
      <c r="E22" s="44">
        <f t="shared" si="10"/>
        <v>15</v>
      </c>
      <c r="F22" s="45">
        <f t="shared" si="11"/>
        <v>0</v>
      </c>
      <c r="G22" s="64">
        <f t="shared" si="12"/>
        <v>15</v>
      </c>
      <c r="H22" s="62"/>
      <c r="I22" s="46"/>
      <c r="J22" s="71">
        <v>15</v>
      </c>
      <c r="K22" s="46"/>
      <c r="L22" s="66"/>
      <c r="M22" s="66"/>
      <c r="N22" s="67">
        <f t="shared" si="13"/>
        <v>0</v>
      </c>
      <c r="O22" s="47">
        <f t="shared" si="13"/>
        <v>10</v>
      </c>
      <c r="P22" s="213"/>
      <c r="Q22" s="213">
        <v>15</v>
      </c>
      <c r="R22" s="48"/>
      <c r="S22" s="48">
        <v>10</v>
      </c>
      <c r="T22" s="212"/>
      <c r="U22" s="213"/>
      <c r="V22" s="48"/>
      <c r="W22" s="49"/>
      <c r="X22" s="214"/>
      <c r="Y22" s="213"/>
      <c r="Z22" s="48"/>
      <c r="AA22" s="48"/>
      <c r="AB22" s="213"/>
      <c r="AC22" s="213"/>
      <c r="AD22" s="48"/>
      <c r="AE22" s="49"/>
      <c r="AF22" s="50">
        <v>1</v>
      </c>
      <c r="AG22" s="51"/>
      <c r="AH22" s="51"/>
      <c r="AI22" s="52"/>
      <c r="AJ22" s="204">
        <f t="shared" si="14"/>
        <v>0.6</v>
      </c>
      <c r="AK22" s="72">
        <f t="shared" si="15"/>
        <v>1</v>
      </c>
      <c r="AL22" s="48">
        <v>1</v>
      </c>
      <c r="AM22" s="49"/>
    </row>
    <row r="23" spans="1:39" s="26" customFormat="1" ht="36" customHeight="1" x14ac:dyDescent="0.25">
      <c r="A23" s="218" t="s">
        <v>6</v>
      </c>
      <c r="B23" s="128" t="s">
        <v>63</v>
      </c>
      <c r="C23" s="43" t="s">
        <v>80</v>
      </c>
      <c r="D23" s="65">
        <f t="shared" si="9"/>
        <v>75</v>
      </c>
      <c r="E23" s="44">
        <f t="shared" si="10"/>
        <v>30</v>
      </c>
      <c r="F23" s="45">
        <f t="shared" si="11"/>
        <v>15</v>
      </c>
      <c r="G23" s="64">
        <f t="shared" si="12"/>
        <v>15</v>
      </c>
      <c r="H23" s="62">
        <v>15</v>
      </c>
      <c r="I23" s="46"/>
      <c r="J23" s="46"/>
      <c r="K23" s="46"/>
      <c r="L23" s="66"/>
      <c r="M23" s="66"/>
      <c r="N23" s="67">
        <f t="shared" si="13"/>
        <v>0</v>
      </c>
      <c r="O23" s="47">
        <f t="shared" si="13"/>
        <v>45</v>
      </c>
      <c r="P23" s="214">
        <v>15</v>
      </c>
      <c r="Q23" s="213">
        <v>15</v>
      </c>
      <c r="R23" s="48">
        <v>0</v>
      </c>
      <c r="S23" s="48">
        <v>45</v>
      </c>
      <c r="T23" s="212"/>
      <c r="U23" s="213"/>
      <c r="V23" s="48"/>
      <c r="W23" s="48"/>
      <c r="X23" s="214"/>
      <c r="Y23" s="213"/>
      <c r="Z23" s="48"/>
      <c r="AA23" s="48"/>
      <c r="AB23" s="213"/>
      <c r="AC23" s="213"/>
      <c r="AD23" s="48"/>
      <c r="AE23" s="49"/>
      <c r="AF23" s="50">
        <v>3</v>
      </c>
      <c r="AG23" s="51"/>
      <c r="AH23" s="51"/>
      <c r="AI23" s="52"/>
      <c r="AJ23" s="204">
        <f t="shared" si="14"/>
        <v>1.2</v>
      </c>
      <c r="AK23" s="72">
        <f t="shared" si="15"/>
        <v>3</v>
      </c>
      <c r="AL23" s="48">
        <v>3</v>
      </c>
      <c r="AM23" s="49"/>
    </row>
    <row r="24" spans="1:39" s="26" customFormat="1" ht="36" customHeight="1" x14ac:dyDescent="0.25">
      <c r="A24" s="189" t="s">
        <v>5</v>
      </c>
      <c r="B24" s="128" t="s">
        <v>64</v>
      </c>
      <c r="C24" s="43" t="s">
        <v>86</v>
      </c>
      <c r="D24" s="65">
        <f t="shared" si="9"/>
        <v>75</v>
      </c>
      <c r="E24" s="44">
        <f t="shared" si="10"/>
        <v>30</v>
      </c>
      <c r="F24" s="45">
        <f t="shared" si="11"/>
        <v>15</v>
      </c>
      <c r="G24" s="64">
        <f t="shared" si="12"/>
        <v>15</v>
      </c>
      <c r="H24" s="62">
        <v>15</v>
      </c>
      <c r="I24" s="46"/>
      <c r="J24" s="46"/>
      <c r="K24" s="46"/>
      <c r="L24" s="66"/>
      <c r="M24" s="66"/>
      <c r="N24" s="67">
        <f t="shared" si="13"/>
        <v>0</v>
      </c>
      <c r="O24" s="47">
        <f t="shared" si="13"/>
        <v>45</v>
      </c>
      <c r="P24" s="214">
        <v>15</v>
      </c>
      <c r="Q24" s="213">
        <v>15</v>
      </c>
      <c r="R24" s="48">
        <v>0</v>
      </c>
      <c r="S24" s="48">
        <v>45</v>
      </c>
      <c r="T24" s="212"/>
      <c r="U24" s="213"/>
      <c r="V24" s="48"/>
      <c r="W24" s="48"/>
      <c r="X24" s="214"/>
      <c r="Y24" s="213"/>
      <c r="Z24" s="48"/>
      <c r="AA24" s="48"/>
      <c r="AB24" s="213"/>
      <c r="AC24" s="213"/>
      <c r="AD24" s="48"/>
      <c r="AE24" s="49"/>
      <c r="AF24" s="50">
        <v>3</v>
      </c>
      <c r="AG24" s="51"/>
      <c r="AH24" s="51"/>
      <c r="AI24" s="52"/>
      <c r="AJ24" s="204">
        <f t="shared" si="14"/>
        <v>1.2</v>
      </c>
      <c r="AK24" s="72">
        <f t="shared" si="15"/>
        <v>3</v>
      </c>
      <c r="AL24" s="48"/>
      <c r="AM24" s="49"/>
    </row>
    <row r="25" spans="1:39" s="39" customFormat="1" ht="36" customHeight="1" x14ac:dyDescent="0.35">
      <c r="A25" s="41" t="s">
        <v>4</v>
      </c>
      <c r="B25" s="42" t="s">
        <v>65</v>
      </c>
      <c r="C25" s="52" t="s">
        <v>85</v>
      </c>
      <c r="D25" s="65">
        <f t="shared" si="9"/>
        <v>50</v>
      </c>
      <c r="E25" s="44">
        <f t="shared" si="10"/>
        <v>30</v>
      </c>
      <c r="F25" s="45">
        <f t="shared" si="11"/>
        <v>15</v>
      </c>
      <c r="G25" s="64">
        <f t="shared" si="12"/>
        <v>15</v>
      </c>
      <c r="H25" s="62">
        <v>15</v>
      </c>
      <c r="I25" s="46"/>
      <c r="J25" s="46"/>
      <c r="K25" s="46"/>
      <c r="L25" s="66"/>
      <c r="M25" s="66"/>
      <c r="N25" s="67">
        <f t="shared" si="13"/>
        <v>0</v>
      </c>
      <c r="O25" s="47">
        <f t="shared" si="13"/>
        <v>20</v>
      </c>
      <c r="P25" s="228"/>
      <c r="Q25" s="229"/>
      <c r="R25" s="51"/>
      <c r="S25" s="51"/>
      <c r="T25" s="228">
        <v>15</v>
      </c>
      <c r="U25" s="229">
        <v>15</v>
      </c>
      <c r="V25" s="51">
        <v>0</v>
      </c>
      <c r="W25" s="51">
        <v>20</v>
      </c>
      <c r="X25" s="232"/>
      <c r="Y25" s="229"/>
      <c r="Z25" s="51"/>
      <c r="AA25" s="51"/>
      <c r="AB25" s="229"/>
      <c r="AC25" s="229"/>
      <c r="AD25" s="51"/>
      <c r="AE25" s="129"/>
      <c r="AF25" s="50"/>
      <c r="AG25" s="51">
        <v>2</v>
      </c>
      <c r="AH25" s="51"/>
      <c r="AI25" s="52"/>
      <c r="AJ25" s="204">
        <f t="shared" si="14"/>
        <v>1.2</v>
      </c>
      <c r="AK25" s="72">
        <f t="shared" si="15"/>
        <v>2</v>
      </c>
      <c r="AL25" s="51">
        <v>2</v>
      </c>
      <c r="AM25" s="129"/>
    </row>
    <row r="26" spans="1:39" s="26" customFormat="1" ht="36" customHeight="1" x14ac:dyDescent="0.25">
      <c r="A26" s="218" t="s">
        <v>13</v>
      </c>
      <c r="B26" s="42" t="s">
        <v>66</v>
      </c>
      <c r="C26" s="43" t="s">
        <v>85</v>
      </c>
      <c r="D26" s="65">
        <f>SUM(E26,O26)</f>
        <v>50</v>
      </c>
      <c r="E26" s="44">
        <f>SUM(F26:G26,N26)</f>
        <v>30</v>
      </c>
      <c r="F26" s="45">
        <f t="shared" si="11"/>
        <v>15</v>
      </c>
      <c r="G26" s="64">
        <f t="shared" si="12"/>
        <v>15</v>
      </c>
      <c r="H26" s="62"/>
      <c r="I26" s="46">
        <v>15</v>
      </c>
      <c r="J26" s="46"/>
      <c r="K26" s="46"/>
      <c r="L26" s="66"/>
      <c r="M26" s="66"/>
      <c r="N26" s="67">
        <f t="shared" si="13"/>
        <v>0</v>
      </c>
      <c r="O26" s="47">
        <f t="shared" si="13"/>
        <v>20</v>
      </c>
      <c r="P26" s="212"/>
      <c r="Q26" s="213"/>
      <c r="R26" s="48"/>
      <c r="S26" s="48"/>
      <c r="T26" s="212">
        <v>15</v>
      </c>
      <c r="U26" s="213">
        <v>15</v>
      </c>
      <c r="V26" s="48">
        <v>0</v>
      </c>
      <c r="W26" s="48">
        <v>20</v>
      </c>
      <c r="X26" s="214"/>
      <c r="Y26" s="213"/>
      <c r="Z26" s="48"/>
      <c r="AA26" s="48"/>
      <c r="AB26" s="213"/>
      <c r="AC26" s="213"/>
      <c r="AD26" s="48"/>
      <c r="AE26" s="49"/>
      <c r="AF26" s="50"/>
      <c r="AG26" s="51">
        <v>2</v>
      </c>
      <c r="AH26" s="51"/>
      <c r="AI26" s="52"/>
      <c r="AJ26" s="204">
        <f t="shared" si="14"/>
        <v>1.2</v>
      </c>
      <c r="AK26" s="72">
        <f t="shared" si="15"/>
        <v>2</v>
      </c>
      <c r="AL26" s="48"/>
      <c r="AM26" s="49"/>
    </row>
    <row r="27" spans="1:39" s="26" customFormat="1" ht="36" customHeight="1" x14ac:dyDescent="0.25">
      <c r="A27" s="189" t="s">
        <v>14</v>
      </c>
      <c r="B27" s="128" t="s">
        <v>67</v>
      </c>
      <c r="C27" s="43" t="s">
        <v>85</v>
      </c>
      <c r="D27" s="65">
        <f>SUM(E27,O27)</f>
        <v>50</v>
      </c>
      <c r="E27" s="44">
        <f>SUM(F27:G27,N27)</f>
        <v>30</v>
      </c>
      <c r="F27" s="45">
        <f t="shared" si="11"/>
        <v>15</v>
      </c>
      <c r="G27" s="64">
        <f t="shared" si="12"/>
        <v>15</v>
      </c>
      <c r="H27" s="62"/>
      <c r="I27" s="46"/>
      <c r="J27" s="46"/>
      <c r="K27" s="46">
        <v>15</v>
      </c>
      <c r="L27" s="66"/>
      <c r="M27" s="66"/>
      <c r="N27" s="67">
        <f t="shared" si="13"/>
        <v>0</v>
      </c>
      <c r="O27" s="47">
        <f t="shared" si="13"/>
        <v>20</v>
      </c>
      <c r="P27" s="212"/>
      <c r="Q27" s="213"/>
      <c r="R27" s="48"/>
      <c r="S27" s="48"/>
      <c r="T27" s="212">
        <v>15</v>
      </c>
      <c r="U27" s="213">
        <v>15</v>
      </c>
      <c r="V27" s="48">
        <v>0</v>
      </c>
      <c r="W27" s="48">
        <v>20</v>
      </c>
      <c r="X27" s="214"/>
      <c r="Y27" s="213"/>
      <c r="Z27" s="48"/>
      <c r="AA27" s="48"/>
      <c r="AB27" s="213"/>
      <c r="AC27" s="213"/>
      <c r="AD27" s="48"/>
      <c r="AE27" s="49"/>
      <c r="AF27" s="50"/>
      <c r="AG27" s="51">
        <v>2</v>
      </c>
      <c r="AH27" s="51"/>
      <c r="AI27" s="52"/>
      <c r="AJ27" s="204">
        <f t="shared" si="14"/>
        <v>1.2</v>
      </c>
      <c r="AK27" s="72">
        <f t="shared" si="15"/>
        <v>2</v>
      </c>
      <c r="AL27" s="48"/>
      <c r="AM27" s="49"/>
    </row>
    <row r="28" spans="1:39" s="26" customFormat="1" ht="36" customHeight="1" x14ac:dyDescent="0.25">
      <c r="A28" s="41" t="s">
        <v>15</v>
      </c>
      <c r="B28" s="128" t="s">
        <v>116</v>
      </c>
      <c r="C28" s="43" t="s">
        <v>84</v>
      </c>
      <c r="D28" s="65">
        <f>SUM(E28,O28)</f>
        <v>75</v>
      </c>
      <c r="E28" s="44">
        <f>SUM(F28:G28,N28)</f>
        <v>30</v>
      </c>
      <c r="F28" s="45">
        <f t="shared" si="11"/>
        <v>15</v>
      </c>
      <c r="G28" s="64">
        <f t="shared" si="12"/>
        <v>15</v>
      </c>
      <c r="H28" s="62"/>
      <c r="I28" s="46"/>
      <c r="J28" s="71">
        <v>15</v>
      </c>
      <c r="K28" s="46"/>
      <c r="L28" s="66"/>
      <c r="M28" s="66"/>
      <c r="N28" s="67">
        <f>SUM(R28+V28+Z28+AD28)</f>
        <v>0</v>
      </c>
      <c r="O28" s="47">
        <f t="shared" si="13"/>
        <v>45</v>
      </c>
      <c r="P28" s="212"/>
      <c r="Q28" s="213"/>
      <c r="R28" s="48"/>
      <c r="S28" s="48"/>
      <c r="T28" s="212"/>
      <c r="U28" s="213"/>
      <c r="V28" s="48"/>
      <c r="W28" s="49"/>
      <c r="X28" s="214">
        <v>15</v>
      </c>
      <c r="Y28" s="213">
        <v>15</v>
      </c>
      <c r="Z28" s="48">
        <v>0</v>
      </c>
      <c r="AA28" s="48">
        <v>45</v>
      </c>
      <c r="AB28" s="213"/>
      <c r="AC28" s="213"/>
      <c r="AD28" s="48"/>
      <c r="AE28" s="49"/>
      <c r="AF28" s="50"/>
      <c r="AG28" s="51"/>
      <c r="AH28" s="51">
        <v>3</v>
      </c>
      <c r="AI28" s="52"/>
      <c r="AJ28" s="204">
        <f t="shared" si="14"/>
        <v>1.2</v>
      </c>
      <c r="AK28" s="72">
        <f t="shared" si="15"/>
        <v>3</v>
      </c>
      <c r="AL28" s="48"/>
      <c r="AM28" s="49"/>
    </row>
    <row r="29" spans="1:39" s="26" customFormat="1" ht="36" customHeight="1" thickBot="1" x14ac:dyDescent="0.3">
      <c r="A29" s="218" t="s">
        <v>16</v>
      </c>
      <c r="B29" s="128" t="s">
        <v>89</v>
      </c>
      <c r="C29" s="43" t="s">
        <v>82</v>
      </c>
      <c r="D29" s="65">
        <f>SUM(E29,O29)</f>
        <v>50</v>
      </c>
      <c r="E29" s="44">
        <f>SUM(F29:G29,N29)</f>
        <v>30</v>
      </c>
      <c r="F29" s="45">
        <f t="shared" si="11"/>
        <v>15</v>
      </c>
      <c r="G29" s="64">
        <f t="shared" si="12"/>
        <v>15</v>
      </c>
      <c r="H29" s="62"/>
      <c r="I29" s="46"/>
      <c r="J29" s="71">
        <v>15</v>
      </c>
      <c r="K29" s="46"/>
      <c r="L29" s="66"/>
      <c r="M29" s="66"/>
      <c r="N29" s="67">
        <f t="shared" si="13"/>
        <v>0</v>
      </c>
      <c r="O29" s="47">
        <f t="shared" si="13"/>
        <v>20</v>
      </c>
      <c r="P29" s="212"/>
      <c r="Q29" s="213"/>
      <c r="R29" s="48"/>
      <c r="S29" s="176"/>
      <c r="T29" s="212"/>
      <c r="U29" s="213"/>
      <c r="V29" s="48"/>
      <c r="W29" s="49"/>
      <c r="X29" s="213">
        <v>15</v>
      </c>
      <c r="Y29" s="213">
        <v>15</v>
      </c>
      <c r="Z29" s="48"/>
      <c r="AA29" s="49">
        <v>20</v>
      </c>
      <c r="AB29" s="213"/>
      <c r="AC29" s="213"/>
      <c r="AD29" s="48"/>
      <c r="AE29" s="49"/>
      <c r="AF29" s="50"/>
      <c r="AG29" s="51"/>
      <c r="AH29" s="51">
        <v>2</v>
      </c>
      <c r="AI29" s="52"/>
      <c r="AJ29" s="204">
        <f t="shared" si="14"/>
        <v>1.2</v>
      </c>
      <c r="AK29" s="72">
        <f t="shared" si="15"/>
        <v>2</v>
      </c>
      <c r="AL29" s="48"/>
      <c r="AM29" s="49"/>
    </row>
    <row r="30" spans="1:39" s="38" customFormat="1" ht="54.5" thickBot="1" x14ac:dyDescent="0.3">
      <c r="A30" s="222" t="s">
        <v>41</v>
      </c>
      <c r="B30" s="99" t="s">
        <v>42</v>
      </c>
      <c r="C30" s="130"/>
      <c r="D30" s="131">
        <f t="shared" ref="D30:AM30" si="16">SUM(D31:D33)</f>
        <v>115</v>
      </c>
      <c r="E30" s="132">
        <f t="shared" si="16"/>
        <v>90</v>
      </c>
      <c r="F30" s="132">
        <f t="shared" si="16"/>
        <v>30</v>
      </c>
      <c r="G30" s="133">
        <f t="shared" si="16"/>
        <v>60</v>
      </c>
      <c r="H30" s="134">
        <f t="shared" si="16"/>
        <v>60</v>
      </c>
      <c r="I30" s="132">
        <f t="shared" si="16"/>
        <v>0</v>
      </c>
      <c r="J30" s="132">
        <f t="shared" si="16"/>
        <v>0</v>
      </c>
      <c r="K30" s="132">
        <f t="shared" si="16"/>
        <v>0</v>
      </c>
      <c r="L30" s="132">
        <f t="shared" si="16"/>
        <v>0</v>
      </c>
      <c r="M30" s="135">
        <f t="shared" si="16"/>
        <v>0</v>
      </c>
      <c r="N30" s="136">
        <f t="shared" si="16"/>
        <v>0</v>
      </c>
      <c r="O30" s="137">
        <f t="shared" si="16"/>
        <v>25</v>
      </c>
      <c r="P30" s="230">
        <f t="shared" si="16"/>
        <v>30</v>
      </c>
      <c r="Q30" s="132">
        <f t="shared" si="16"/>
        <v>60</v>
      </c>
      <c r="R30" s="132">
        <f t="shared" si="16"/>
        <v>0</v>
      </c>
      <c r="S30" s="132">
        <f t="shared" si="16"/>
        <v>25</v>
      </c>
      <c r="T30" s="132">
        <f t="shared" si="16"/>
        <v>0</v>
      </c>
      <c r="U30" s="132">
        <f t="shared" si="16"/>
        <v>0</v>
      </c>
      <c r="V30" s="132">
        <f t="shared" si="16"/>
        <v>0</v>
      </c>
      <c r="W30" s="137">
        <f t="shared" si="16"/>
        <v>0</v>
      </c>
      <c r="X30" s="138">
        <f t="shared" si="16"/>
        <v>0</v>
      </c>
      <c r="Y30" s="132">
        <f t="shared" si="16"/>
        <v>0</v>
      </c>
      <c r="Z30" s="132">
        <f t="shared" si="16"/>
        <v>0</v>
      </c>
      <c r="AA30" s="132">
        <f t="shared" si="16"/>
        <v>0</v>
      </c>
      <c r="AB30" s="132">
        <f t="shared" si="16"/>
        <v>0</v>
      </c>
      <c r="AC30" s="132">
        <f t="shared" si="16"/>
        <v>0</v>
      </c>
      <c r="AD30" s="132">
        <f t="shared" si="16"/>
        <v>0</v>
      </c>
      <c r="AE30" s="137">
        <f t="shared" si="16"/>
        <v>0</v>
      </c>
      <c r="AF30" s="138">
        <f t="shared" si="16"/>
        <v>4</v>
      </c>
      <c r="AG30" s="132">
        <f t="shared" si="16"/>
        <v>0</v>
      </c>
      <c r="AH30" s="132">
        <f t="shared" si="16"/>
        <v>0</v>
      </c>
      <c r="AI30" s="135">
        <f t="shared" si="16"/>
        <v>0</v>
      </c>
      <c r="AJ30" s="210">
        <f t="shared" si="16"/>
        <v>3.6</v>
      </c>
      <c r="AK30" s="132">
        <f>SUM(AK31:AK33)</f>
        <v>4</v>
      </c>
      <c r="AL30" s="132">
        <f>SUM(AL31:AL33)</f>
        <v>1</v>
      </c>
      <c r="AM30" s="137">
        <f t="shared" si="16"/>
        <v>0</v>
      </c>
    </row>
    <row r="31" spans="1:39" s="26" customFormat="1" ht="36" customHeight="1" x14ac:dyDescent="0.25">
      <c r="A31" s="218" t="s">
        <v>9</v>
      </c>
      <c r="B31" s="91" t="s">
        <v>56</v>
      </c>
      <c r="C31" s="92" t="s">
        <v>80</v>
      </c>
      <c r="D31" s="63">
        <f>SUM(E31,O31)</f>
        <v>35</v>
      </c>
      <c r="E31" s="44">
        <f>SUM(F31:G31,N31)</f>
        <v>30</v>
      </c>
      <c r="F31" s="45">
        <f t="shared" ref="F31:G33" si="17">SUM(P31+T31+X31+AB31)</f>
        <v>15</v>
      </c>
      <c r="G31" s="64">
        <f t="shared" si="17"/>
        <v>15</v>
      </c>
      <c r="H31" s="62">
        <v>15</v>
      </c>
      <c r="I31" s="46"/>
      <c r="J31" s="46"/>
      <c r="K31" s="46"/>
      <c r="L31" s="66"/>
      <c r="M31" s="66"/>
      <c r="N31" s="67">
        <f t="shared" ref="N31:O33" si="18">SUM(R31+V31+Z31+AD31)</f>
        <v>0</v>
      </c>
      <c r="O31" s="47">
        <f t="shared" si="18"/>
        <v>5</v>
      </c>
      <c r="P31" s="220">
        <v>15</v>
      </c>
      <c r="Q31" s="220">
        <v>15</v>
      </c>
      <c r="R31" s="72"/>
      <c r="S31" s="73">
        <v>5</v>
      </c>
      <c r="T31" s="220"/>
      <c r="U31" s="220"/>
      <c r="V31" s="72"/>
      <c r="W31" s="73"/>
      <c r="X31" s="221"/>
      <c r="Y31" s="220"/>
      <c r="Z31" s="72"/>
      <c r="AA31" s="72"/>
      <c r="AB31" s="220"/>
      <c r="AC31" s="220"/>
      <c r="AD31" s="72"/>
      <c r="AE31" s="73"/>
      <c r="AF31" s="93">
        <v>1</v>
      </c>
      <c r="AG31" s="94"/>
      <c r="AH31" s="94"/>
      <c r="AI31" s="95"/>
      <c r="AJ31" s="204">
        <f>E31/25</f>
        <v>1.2</v>
      </c>
      <c r="AK31" s="72">
        <f>SUM(AF31:AI31)</f>
        <v>1</v>
      </c>
      <c r="AL31" s="72">
        <v>1</v>
      </c>
      <c r="AM31" s="73"/>
    </row>
    <row r="32" spans="1:39" s="26" customFormat="1" ht="34.5" customHeight="1" x14ac:dyDescent="0.25">
      <c r="A32" s="189" t="s">
        <v>8</v>
      </c>
      <c r="B32" s="42" t="s">
        <v>57</v>
      </c>
      <c r="C32" s="43" t="s">
        <v>80</v>
      </c>
      <c r="D32" s="63">
        <f>SUM(E32,O32)</f>
        <v>55</v>
      </c>
      <c r="E32" s="44">
        <f>SUM(F32:G32,N32)</f>
        <v>45</v>
      </c>
      <c r="F32" s="45">
        <f t="shared" si="17"/>
        <v>15</v>
      </c>
      <c r="G32" s="64">
        <f t="shared" si="17"/>
        <v>30</v>
      </c>
      <c r="H32" s="62">
        <v>30</v>
      </c>
      <c r="I32" s="46"/>
      <c r="J32" s="46"/>
      <c r="K32" s="46"/>
      <c r="L32" s="66"/>
      <c r="M32" s="66"/>
      <c r="N32" s="67">
        <f t="shared" si="18"/>
        <v>0</v>
      </c>
      <c r="O32" s="47">
        <f t="shared" si="18"/>
        <v>10</v>
      </c>
      <c r="P32" s="213">
        <v>15</v>
      </c>
      <c r="Q32" s="213">
        <v>30</v>
      </c>
      <c r="R32" s="48"/>
      <c r="S32" s="49">
        <v>10</v>
      </c>
      <c r="T32" s="213"/>
      <c r="U32" s="213"/>
      <c r="V32" s="48"/>
      <c r="W32" s="49"/>
      <c r="X32" s="214"/>
      <c r="Y32" s="213"/>
      <c r="Z32" s="48"/>
      <c r="AA32" s="48"/>
      <c r="AB32" s="213"/>
      <c r="AC32" s="213"/>
      <c r="AD32" s="48"/>
      <c r="AE32" s="49"/>
      <c r="AF32" s="76">
        <v>2</v>
      </c>
      <c r="AG32" s="51"/>
      <c r="AH32" s="51"/>
      <c r="AI32" s="52"/>
      <c r="AJ32" s="204">
        <f t="shared" ref="AJ32:AJ33" si="19">E32/25</f>
        <v>1.8</v>
      </c>
      <c r="AK32" s="72">
        <f t="shared" ref="AK32:AK33" si="20">SUM(AF32:AI32)</f>
        <v>2</v>
      </c>
      <c r="AL32" s="48"/>
      <c r="AM32" s="49"/>
    </row>
    <row r="33" spans="1:39" s="4" customFormat="1" ht="36" customHeight="1" thickBot="1" x14ac:dyDescent="0.3">
      <c r="A33" s="41" t="s">
        <v>7</v>
      </c>
      <c r="B33" s="42" t="s">
        <v>58</v>
      </c>
      <c r="C33" s="43" t="s">
        <v>86</v>
      </c>
      <c r="D33" s="63">
        <f>SUM(E33,O33)</f>
        <v>25</v>
      </c>
      <c r="E33" s="44">
        <f>SUM(F33:G33,N33)</f>
        <v>15</v>
      </c>
      <c r="F33" s="45">
        <f t="shared" si="17"/>
        <v>0</v>
      </c>
      <c r="G33" s="64">
        <f t="shared" si="17"/>
        <v>15</v>
      </c>
      <c r="H33" s="62">
        <v>15</v>
      </c>
      <c r="I33" s="46"/>
      <c r="J33" s="46"/>
      <c r="K33" s="46"/>
      <c r="L33" s="66"/>
      <c r="M33" s="66"/>
      <c r="N33" s="67">
        <f t="shared" si="18"/>
        <v>0</v>
      </c>
      <c r="O33" s="47">
        <f t="shared" si="18"/>
        <v>10</v>
      </c>
      <c r="P33" s="213"/>
      <c r="Q33" s="213">
        <v>15</v>
      </c>
      <c r="R33" s="48"/>
      <c r="S33" s="49">
        <v>10</v>
      </c>
      <c r="T33" s="213"/>
      <c r="U33" s="213"/>
      <c r="V33" s="48"/>
      <c r="W33" s="49"/>
      <c r="X33" s="214"/>
      <c r="Y33" s="213"/>
      <c r="Z33" s="48"/>
      <c r="AA33" s="48"/>
      <c r="AB33" s="213"/>
      <c r="AC33" s="213"/>
      <c r="AD33" s="48"/>
      <c r="AE33" s="49"/>
      <c r="AF33" s="50">
        <v>1</v>
      </c>
      <c r="AG33" s="51"/>
      <c r="AH33" s="51"/>
      <c r="AI33" s="52"/>
      <c r="AJ33" s="204">
        <f t="shared" si="19"/>
        <v>0.6</v>
      </c>
      <c r="AK33" s="72">
        <f t="shared" si="20"/>
        <v>1</v>
      </c>
      <c r="AL33" s="53"/>
      <c r="AM33" s="54"/>
    </row>
    <row r="34" spans="1:39" s="38" customFormat="1" ht="57" customHeight="1" thickBot="1" x14ac:dyDescent="0.3">
      <c r="A34" s="224" t="s">
        <v>43</v>
      </c>
      <c r="B34" s="109" t="s">
        <v>44</v>
      </c>
      <c r="C34" s="139"/>
      <c r="D34" s="140">
        <f t="shared" ref="D34:AM34" si="21">SUM(D35:D41)</f>
        <v>535</v>
      </c>
      <c r="E34" s="141">
        <f t="shared" si="21"/>
        <v>285</v>
      </c>
      <c r="F34" s="141">
        <f t="shared" si="21"/>
        <v>120</v>
      </c>
      <c r="G34" s="142">
        <f t="shared" si="21"/>
        <v>165</v>
      </c>
      <c r="H34" s="143">
        <f t="shared" si="21"/>
        <v>45</v>
      </c>
      <c r="I34" s="141">
        <f t="shared" si="21"/>
        <v>75</v>
      </c>
      <c r="J34" s="141">
        <f t="shared" si="21"/>
        <v>30</v>
      </c>
      <c r="K34" s="141">
        <f t="shared" si="21"/>
        <v>15</v>
      </c>
      <c r="L34" s="141">
        <f t="shared" si="21"/>
        <v>0</v>
      </c>
      <c r="M34" s="144">
        <f t="shared" si="21"/>
        <v>0</v>
      </c>
      <c r="N34" s="145">
        <f t="shared" si="21"/>
        <v>0</v>
      </c>
      <c r="O34" s="146">
        <f t="shared" si="21"/>
        <v>250</v>
      </c>
      <c r="P34" s="231">
        <f t="shared" si="21"/>
        <v>30</v>
      </c>
      <c r="Q34" s="141">
        <f t="shared" si="21"/>
        <v>30</v>
      </c>
      <c r="R34" s="141">
        <f t="shared" si="21"/>
        <v>0</v>
      </c>
      <c r="S34" s="141">
        <f t="shared" si="21"/>
        <v>90</v>
      </c>
      <c r="T34" s="141">
        <f t="shared" si="21"/>
        <v>60</v>
      </c>
      <c r="U34" s="141">
        <f t="shared" si="21"/>
        <v>75</v>
      </c>
      <c r="V34" s="141">
        <f t="shared" si="21"/>
        <v>0</v>
      </c>
      <c r="W34" s="146">
        <f t="shared" si="21"/>
        <v>140</v>
      </c>
      <c r="X34" s="147">
        <f t="shared" si="21"/>
        <v>0</v>
      </c>
      <c r="Y34" s="141">
        <f t="shared" si="21"/>
        <v>0</v>
      </c>
      <c r="Z34" s="141">
        <f t="shared" si="21"/>
        <v>0</v>
      </c>
      <c r="AA34" s="141">
        <f t="shared" si="21"/>
        <v>0</v>
      </c>
      <c r="AB34" s="141">
        <f t="shared" si="21"/>
        <v>30</v>
      </c>
      <c r="AC34" s="141">
        <f t="shared" si="21"/>
        <v>60</v>
      </c>
      <c r="AD34" s="141">
        <f t="shared" si="21"/>
        <v>0</v>
      </c>
      <c r="AE34" s="146">
        <f t="shared" si="21"/>
        <v>20</v>
      </c>
      <c r="AF34" s="147">
        <f t="shared" si="21"/>
        <v>6</v>
      </c>
      <c r="AG34" s="141">
        <f t="shared" si="21"/>
        <v>11</v>
      </c>
      <c r="AH34" s="141">
        <f t="shared" si="21"/>
        <v>0</v>
      </c>
      <c r="AI34" s="144">
        <f t="shared" si="21"/>
        <v>4</v>
      </c>
      <c r="AJ34" s="211">
        <f t="shared" si="21"/>
        <v>11.4</v>
      </c>
      <c r="AK34" s="141">
        <f>SUM(AK35:AK41)</f>
        <v>21</v>
      </c>
      <c r="AL34" s="141">
        <f>SUM(AL35:AL41)</f>
        <v>0</v>
      </c>
      <c r="AM34" s="146">
        <f t="shared" si="21"/>
        <v>0</v>
      </c>
    </row>
    <row r="35" spans="1:39" s="26" customFormat="1" ht="36" customHeight="1" x14ac:dyDescent="0.25">
      <c r="A35" s="218" t="s">
        <v>9</v>
      </c>
      <c r="B35" s="91" t="s">
        <v>49</v>
      </c>
      <c r="C35" s="92" t="s">
        <v>83</v>
      </c>
      <c r="D35" s="65">
        <f t="shared" ref="D35:D41" si="22">SUM(E35,O35)</f>
        <v>55</v>
      </c>
      <c r="E35" s="44">
        <f t="shared" ref="E35:E41" si="23">SUM(F35:G35,N35)</f>
        <v>45</v>
      </c>
      <c r="F35" s="45">
        <f t="shared" ref="F35:G41" si="24">SUM(P35+T35+X35+AB35)</f>
        <v>15</v>
      </c>
      <c r="G35" s="64">
        <f t="shared" si="24"/>
        <v>30</v>
      </c>
      <c r="H35" s="62">
        <v>15</v>
      </c>
      <c r="I35" s="46">
        <v>15</v>
      </c>
      <c r="J35" s="46"/>
      <c r="K35" s="46"/>
      <c r="L35" s="66"/>
      <c r="M35" s="66"/>
      <c r="N35" s="67">
        <f t="shared" ref="N35:O41" si="25">SUM(R35+V35+Z35+AD35)</f>
        <v>0</v>
      </c>
      <c r="O35" s="47">
        <f t="shared" si="25"/>
        <v>10</v>
      </c>
      <c r="P35" s="219"/>
      <c r="Q35" s="220"/>
      <c r="R35" s="72"/>
      <c r="S35" s="72"/>
      <c r="T35" s="220"/>
      <c r="U35" s="220"/>
      <c r="V35" s="72"/>
      <c r="W35" s="73"/>
      <c r="X35" s="221"/>
      <c r="Y35" s="220"/>
      <c r="Z35" s="72"/>
      <c r="AA35" s="72"/>
      <c r="AB35" s="219">
        <v>15</v>
      </c>
      <c r="AC35" s="220">
        <v>30</v>
      </c>
      <c r="AD35" s="72"/>
      <c r="AE35" s="72">
        <v>10</v>
      </c>
      <c r="AF35" s="93"/>
      <c r="AG35" s="94"/>
      <c r="AH35" s="94"/>
      <c r="AI35" s="95">
        <v>2</v>
      </c>
      <c r="AJ35" s="204">
        <f>E35/25</f>
        <v>1.8</v>
      </c>
      <c r="AK35" s="72">
        <f>SUM(AF35:AI35)</f>
        <v>2</v>
      </c>
      <c r="AL35" s="72"/>
      <c r="AM35" s="73"/>
    </row>
    <row r="36" spans="1:39" s="26" customFormat="1" ht="36" customHeight="1" x14ac:dyDescent="0.25">
      <c r="A36" s="189" t="s">
        <v>8</v>
      </c>
      <c r="B36" s="42" t="s">
        <v>50</v>
      </c>
      <c r="C36" s="43" t="s">
        <v>86</v>
      </c>
      <c r="D36" s="65">
        <f t="shared" si="22"/>
        <v>150</v>
      </c>
      <c r="E36" s="44">
        <f t="shared" si="23"/>
        <v>60</v>
      </c>
      <c r="F36" s="45">
        <f t="shared" si="24"/>
        <v>30</v>
      </c>
      <c r="G36" s="64">
        <f t="shared" si="24"/>
        <v>30</v>
      </c>
      <c r="H36" s="62"/>
      <c r="I36" s="46"/>
      <c r="J36" s="71">
        <v>30</v>
      </c>
      <c r="K36" s="46"/>
      <c r="L36" s="66"/>
      <c r="M36" s="66"/>
      <c r="N36" s="67">
        <f t="shared" si="25"/>
        <v>0</v>
      </c>
      <c r="O36" s="47">
        <f t="shared" si="25"/>
        <v>90</v>
      </c>
      <c r="P36" s="212">
        <v>30</v>
      </c>
      <c r="Q36" s="216">
        <v>30</v>
      </c>
      <c r="R36" s="48"/>
      <c r="S36" s="53">
        <v>90</v>
      </c>
      <c r="T36" s="212"/>
      <c r="U36" s="216"/>
      <c r="V36" s="48"/>
      <c r="W36" s="53"/>
      <c r="X36" s="214"/>
      <c r="Y36" s="213"/>
      <c r="Z36" s="48"/>
      <c r="AA36" s="48"/>
      <c r="AB36" s="213"/>
      <c r="AC36" s="213"/>
      <c r="AD36" s="48"/>
      <c r="AE36" s="49"/>
      <c r="AF36" s="76">
        <v>6</v>
      </c>
      <c r="AG36" s="51"/>
      <c r="AH36" s="51"/>
      <c r="AI36" s="52"/>
      <c r="AJ36" s="204">
        <f t="shared" ref="AJ36:AJ41" si="26">E36/25</f>
        <v>2.4</v>
      </c>
      <c r="AK36" s="72">
        <f t="shared" ref="AK36:AK41" si="27">SUM(AF36:AI36)</f>
        <v>6</v>
      </c>
      <c r="AL36" s="48"/>
      <c r="AM36" s="49"/>
    </row>
    <row r="37" spans="1:39" s="4" customFormat="1" ht="36" customHeight="1" x14ac:dyDescent="0.25">
      <c r="A37" s="41" t="s">
        <v>7</v>
      </c>
      <c r="B37" s="42" t="s">
        <v>51</v>
      </c>
      <c r="C37" s="43" t="s">
        <v>83</v>
      </c>
      <c r="D37" s="65">
        <f t="shared" si="22"/>
        <v>55</v>
      </c>
      <c r="E37" s="44">
        <f t="shared" si="23"/>
        <v>45</v>
      </c>
      <c r="F37" s="45">
        <f t="shared" si="24"/>
        <v>15</v>
      </c>
      <c r="G37" s="64">
        <f t="shared" si="24"/>
        <v>30</v>
      </c>
      <c r="H37" s="62">
        <v>15</v>
      </c>
      <c r="I37" s="46">
        <v>15</v>
      </c>
      <c r="J37" s="46"/>
      <c r="K37" s="46"/>
      <c r="L37" s="66"/>
      <c r="M37" s="66"/>
      <c r="N37" s="67">
        <f t="shared" si="25"/>
        <v>0</v>
      </c>
      <c r="O37" s="47">
        <f t="shared" si="25"/>
        <v>10</v>
      </c>
      <c r="P37" s="212"/>
      <c r="Q37" s="213"/>
      <c r="R37" s="48"/>
      <c r="S37" s="48"/>
      <c r="T37" s="213"/>
      <c r="U37" s="213"/>
      <c r="V37" s="48"/>
      <c r="W37" s="49"/>
      <c r="X37" s="214"/>
      <c r="Y37" s="213"/>
      <c r="Z37" s="48"/>
      <c r="AA37" s="48"/>
      <c r="AB37" s="212">
        <v>15</v>
      </c>
      <c r="AC37" s="213">
        <v>30</v>
      </c>
      <c r="AD37" s="48"/>
      <c r="AE37" s="48">
        <v>10</v>
      </c>
      <c r="AF37" s="50"/>
      <c r="AG37" s="51"/>
      <c r="AH37" s="51"/>
      <c r="AI37" s="52">
        <v>2</v>
      </c>
      <c r="AJ37" s="204">
        <f t="shared" si="26"/>
        <v>1.8</v>
      </c>
      <c r="AK37" s="72">
        <f t="shared" si="27"/>
        <v>2</v>
      </c>
      <c r="AL37" s="48"/>
      <c r="AM37" s="49"/>
    </row>
    <row r="38" spans="1:39" s="26" customFormat="1" ht="36" customHeight="1" x14ac:dyDescent="0.25">
      <c r="A38" s="41" t="s">
        <v>6</v>
      </c>
      <c r="B38" s="42" t="s">
        <v>52</v>
      </c>
      <c r="C38" s="43" t="s">
        <v>81</v>
      </c>
      <c r="D38" s="63">
        <f t="shared" si="22"/>
        <v>75</v>
      </c>
      <c r="E38" s="44">
        <f t="shared" si="23"/>
        <v>30</v>
      </c>
      <c r="F38" s="45">
        <f t="shared" si="24"/>
        <v>15</v>
      </c>
      <c r="G38" s="64">
        <f t="shared" si="24"/>
        <v>15</v>
      </c>
      <c r="H38" s="62">
        <v>15</v>
      </c>
      <c r="I38" s="46"/>
      <c r="J38" s="46"/>
      <c r="K38" s="46"/>
      <c r="L38" s="66"/>
      <c r="M38" s="66"/>
      <c r="N38" s="67">
        <f t="shared" si="25"/>
        <v>0</v>
      </c>
      <c r="O38" s="47">
        <f t="shared" si="25"/>
        <v>45</v>
      </c>
      <c r="P38" s="212"/>
      <c r="Q38" s="213"/>
      <c r="R38" s="48"/>
      <c r="S38" s="48"/>
      <c r="T38" s="213">
        <v>15</v>
      </c>
      <c r="U38" s="213">
        <v>15</v>
      </c>
      <c r="V38" s="48">
        <v>0</v>
      </c>
      <c r="W38" s="49">
        <v>45</v>
      </c>
      <c r="X38" s="214"/>
      <c r="Y38" s="213"/>
      <c r="Z38" s="48"/>
      <c r="AA38" s="48"/>
      <c r="AB38" s="213"/>
      <c r="AC38" s="213"/>
      <c r="AD38" s="48"/>
      <c r="AE38" s="49"/>
      <c r="AF38" s="50"/>
      <c r="AG38" s="51">
        <v>3</v>
      </c>
      <c r="AH38" s="51"/>
      <c r="AI38" s="52"/>
      <c r="AJ38" s="204">
        <f t="shared" si="26"/>
        <v>1.2</v>
      </c>
      <c r="AK38" s="72">
        <f t="shared" si="27"/>
        <v>3</v>
      </c>
      <c r="AL38" s="48"/>
      <c r="AM38" s="49"/>
    </row>
    <row r="39" spans="1:39" s="26" customFormat="1" ht="36" customHeight="1" x14ac:dyDescent="0.25">
      <c r="A39" s="41" t="s">
        <v>5</v>
      </c>
      <c r="B39" s="128" t="s">
        <v>53</v>
      </c>
      <c r="C39" s="43" t="s">
        <v>81</v>
      </c>
      <c r="D39" s="65">
        <f t="shared" si="22"/>
        <v>75</v>
      </c>
      <c r="E39" s="44">
        <f t="shared" si="23"/>
        <v>30</v>
      </c>
      <c r="F39" s="45">
        <f t="shared" si="24"/>
        <v>15</v>
      </c>
      <c r="G39" s="64">
        <f t="shared" si="24"/>
        <v>15</v>
      </c>
      <c r="H39" s="62"/>
      <c r="I39" s="46">
        <v>15</v>
      </c>
      <c r="J39" s="46"/>
      <c r="K39" s="46"/>
      <c r="L39" s="66"/>
      <c r="M39" s="66"/>
      <c r="N39" s="67">
        <f t="shared" si="25"/>
        <v>0</v>
      </c>
      <c r="O39" s="47">
        <f t="shared" si="25"/>
        <v>45</v>
      </c>
      <c r="P39" s="212"/>
      <c r="Q39" s="213"/>
      <c r="R39" s="48"/>
      <c r="S39" s="48"/>
      <c r="T39" s="213">
        <v>15</v>
      </c>
      <c r="U39" s="213">
        <v>15</v>
      </c>
      <c r="V39" s="48">
        <v>0</v>
      </c>
      <c r="W39" s="49">
        <v>45</v>
      </c>
      <c r="X39" s="214"/>
      <c r="Y39" s="213"/>
      <c r="Z39" s="48"/>
      <c r="AA39" s="48"/>
      <c r="AB39" s="213"/>
      <c r="AC39" s="213"/>
      <c r="AD39" s="48"/>
      <c r="AE39" s="49"/>
      <c r="AF39" s="50"/>
      <c r="AG39" s="51">
        <v>3</v>
      </c>
      <c r="AH39" s="51"/>
      <c r="AI39" s="52"/>
      <c r="AJ39" s="204">
        <f t="shared" si="26"/>
        <v>1.2</v>
      </c>
      <c r="AK39" s="72">
        <f t="shared" si="27"/>
        <v>3</v>
      </c>
      <c r="AL39" s="48"/>
      <c r="AM39" s="49"/>
    </row>
    <row r="40" spans="1:39" s="26" customFormat="1" ht="36" customHeight="1" x14ac:dyDescent="0.25">
      <c r="A40" s="41" t="s">
        <v>4</v>
      </c>
      <c r="B40" s="128" t="s">
        <v>132</v>
      </c>
      <c r="C40" s="43" t="s">
        <v>81</v>
      </c>
      <c r="D40" s="65">
        <f t="shared" si="22"/>
        <v>75</v>
      </c>
      <c r="E40" s="44">
        <f t="shared" si="23"/>
        <v>30</v>
      </c>
      <c r="F40" s="45">
        <f t="shared" si="24"/>
        <v>15</v>
      </c>
      <c r="G40" s="64">
        <f t="shared" si="24"/>
        <v>15</v>
      </c>
      <c r="H40" s="62"/>
      <c r="I40" s="46"/>
      <c r="J40" s="46"/>
      <c r="K40" s="46">
        <v>15</v>
      </c>
      <c r="L40" s="66"/>
      <c r="M40" s="66"/>
      <c r="N40" s="67">
        <f t="shared" si="25"/>
        <v>0</v>
      </c>
      <c r="O40" s="47">
        <f t="shared" si="25"/>
        <v>45</v>
      </c>
      <c r="P40" s="212"/>
      <c r="Q40" s="213"/>
      <c r="R40" s="48"/>
      <c r="S40" s="48"/>
      <c r="T40" s="213">
        <v>15</v>
      </c>
      <c r="U40" s="213">
        <v>15</v>
      </c>
      <c r="V40" s="48">
        <v>0</v>
      </c>
      <c r="W40" s="49">
        <v>45</v>
      </c>
      <c r="X40" s="214"/>
      <c r="Y40" s="213"/>
      <c r="Z40" s="48"/>
      <c r="AA40" s="48"/>
      <c r="AB40" s="213"/>
      <c r="AC40" s="213"/>
      <c r="AD40" s="48"/>
      <c r="AE40" s="49"/>
      <c r="AF40" s="50"/>
      <c r="AG40" s="51">
        <v>3</v>
      </c>
      <c r="AH40" s="51"/>
      <c r="AI40" s="52"/>
      <c r="AJ40" s="204">
        <f t="shared" si="26"/>
        <v>1.2</v>
      </c>
      <c r="AK40" s="72">
        <f t="shared" si="27"/>
        <v>3</v>
      </c>
      <c r="AL40" s="48"/>
      <c r="AM40" s="49"/>
    </row>
    <row r="41" spans="1:39" s="39" customFormat="1" ht="36" customHeight="1" thickBot="1" x14ac:dyDescent="0.4">
      <c r="A41" s="41" t="s">
        <v>13</v>
      </c>
      <c r="B41" s="42" t="s">
        <v>54</v>
      </c>
      <c r="C41" s="52" t="s">
        <v>85</v>
      </c>
      <c r="D41" s="65">
        <f t="shared" si="22"/>
        <v>50</v>
      </c>
      <c r="E41" s="44">
        <f t="shared" si="23"/>
        <v>45</v>
      </c>
      <c r="F41" s="45">
        <f t="shared" si="24"/>
        <v>15</v>
      </c>
      <c r="G41" s="64">
        <f t="shared" si="24"/>
        <v>30</v>
      </c>
      <c r="H41" s="62"/>
      <c r="I41" s="46">
        <v>30</v>
      </c>
      <c r="J41" s="46"/>
      <c r="K41" s="46"/>
      <c r="L41" s="66"/>
      <c r="M41" s="66"/>
      <c r="N41" s="67">
        <f t="shared" si="25"/>
        <v>0</v>
      </c>
      <c r="O41" s="47">
        <f t="shared" si="25"/>
        <v>5</v>
      </c>
      <c r="P41" s="228"/>
      <c r="Q41" s="229"/>
      <c r="R41" s="51"/>
      <c r="S41" s="51"/>
      <c r="T41" s="229">
        <v>15</v>
      </c>
      <c r="U41" s="229">
        <v>30</v>
      </c>
      <c r="V41" s="51"/>
      <c r="W41" s="129">
        <v>5</v>
      </c>
      <c r="X41" s="232"/>
      <c r="Y41" s="229"/>
      <c r="Z41" s="51"/>
      <c r="AA41" s="51"/>
      <c r="AB41" s="229"/>
      <c r="AC41" s="229"/>
      <c r="AD41" s="51"/>
      <c r="AE41" s="129"/>
      <c r="AF41" s="50"/>
      <c r="AG41" s="51">
        <v>2</v>
      </c>
      <c r="AH41" s="51"/>
      <c r="AI41" s="52"/>
      <c r="AJ41" s="204">
        <f t="shared" si="26"/>
        <v>1.8</v>
      </c>
      <c r="AK41" s="72">
        <f t="shared" si="27"/>
        <v>2</v>
      </c>
      <c r="AL41" s="77"/>
      <c r="AM41" s="148"/>
    </row>
    <row r="42" spans="1:39" s="37" customFormat="1" ht="44.25" customHeight="1" thickBot="1" x14ac:dyDescent="0.3">
      <c r="A42" s="190" t="s">
        <v>68</v>
      </c>
      <c r="B42" s="149" t="s">
        <v>134</v>
      </c>
      <c r="C42" s="81"/>
      <c r="D42" s="82">
        <f t="shared" ref="D42:AM42" si="28">SUM(D43:D49)</f>
        <v>400</v>
      </c>
      <c r="E42" s="150">
        <f t="shared" si="28"/>
        <v>210</v>
      </c>
      <c r="F42" s="150">
        <f t="shared" si="28"/>
        <v>0</v>
      </c>
      <c r="G42" s="151">
        <f t="shared" si="28"/>
        <v>210</v>
      </c>
      <c r="H42" s="89">
        <f t="shared" si="28"/>
        <v>60</v>
      </c>
      <c r="I42" s="150">
        <f t="shared" si="28"/>
        <v>0</v>
      </c>
      <c r="J42" s="150">
        <f t="shared" si="28"/>
        <v>90</v>
      </c>
      <c r="K42" s="150">
        <f t="shared" si="28"/>
        <v>60</v>
      </c>
      <c r="L42" s="150">
        <f t="shared" si="28"/>
        <v>0</v>
      </c>
      <c r="M42" s="152">
        <f t="shared" si="28"/>
        <v>0</v>
      </c>
      <c r="N42" s="82">
        <f t="shared" si="28"/>
        <v>0</v>
      </c>
      <c r="O42" s="153">
        <f t="shared" si="28"/>
        <v>190</v>
      </c>
      <c r="P42" s="89">
        <f t="shared" si="28"/>
        <v>0</v>
      </c>
      <c r="Q42" s="150">
        <f t="shared" si="28"/>
        <v>0</v>
      </c>
      <c r="R42" s="150">
        <f t="shared" si="28"/>
        <v>0</v>
      </c>
      <c r="S42" s="150">
        <f t="shared" si="28"/>
        <v>0</v>
      </c>
      <c r="T42" s="150">
        <f t="shared" si="28"/>
        <v>0</v>
      </c>
      <c r="U42" s="150">
        <f t="shared" si="28"/>
        <v>0</v>
      </c>
      <c r="V42" s="150">
        <f t="shared" si="28"/>
        <v>0</v>
      </c>
      <c r="W42" s="153">
        <f t="shared" si="28"/>
        <v>0</v>
      </c>
      <c r="X42" s="233">
        <f t="shared" si="28"/>
        <v>0</v>
      </c>
      <c r="Y42" s="150">
        <f t="shared" si="28"/>
        <v>210</v>
      </c>
      <c r="Z42" s="150">
        <f t="shared" si="28"/>
        <v>0</v>
      </c>
      <c r="AA42" s="150">
        <f t="shared" si="28"/>
        <v>190</v>
      </c>
      <c r="AB42" s="150">
        <f t="shared" si="28"/>
        <v>0</v>
      </c>
      <c r="AC42" s="150">
        <f t="shared" si="28"/>
        <v>0</v>
      </c>
      <c r="AD42" s="150">
        <f t="shared" si="28"/>
        <v>0</v>
      </c>
      <c r="AE42" s="153">
        <f t="shared" si="28"/>
        <v>0</v>
      </c>
      <c r="AF42" s="90">
        <f t="shared" si="28"/>
        <v>0</v>
      </c>
      <c r="AG42" s="83">
        <f t="shared" si="28"/>
        <v>0</v>
      </c>
      <c r="AH42" s="83">
        <f t="shared" si="28"/>
        <v>16</v>
      </c>
      <c r="AI42" s="86">
        <f t="shared" si="28"/>
        <v>0</v>
      </c>
      <c r="AJ42" s="205">
        <f t="shared" si="28"/>
        <v>8.4</v>
      </c>
      <c r="AK42" s="83">
        <f>SUM(AK43:AK49)</f>
        <v>16</v>
      </c>
      <c r="AL42" s="83">
        <f>SUM(AL43:AL49)</f>
        <v>0</v>
      </c>
      <c r="AM42" s="88">
        <f t="shared" si="28"/>
        <v>16</v>
      </c>
    </row>
    <row r="43" spans="1:39" s="26" customFormat="1" ht="36" customHeight="1" x14ac:dyDescent="0.25">
      <c r="A43" s="191" t="s">
        <v>9</v>
      </c>
      <c r="B43" s="154" t="s">
        <v>70</v>
      </c>
      <c r="C43" s="155" t="s">
        <v>84</v>
      </c>
      <c r="D43" s="65">
        <f t="shared" ref="D43:D49" si="29">SUM(E43,O43)</f>
        <v>50</v>
      </c>
      <c r="E43" s="44">
        <f t="shared" ref="E43:E49" si="30">SUM(F43:G43,N43)</f>
        <v>30</v>
      </c>
      <c r="F43" s="45">
        <f t="shared" ref="F43:G49" si="31">SUM(P43+T43+X43+AB43)</f>
        <v>0</v>
      </c>
      <c r="G43" s="64">
        <f t="shared" si="31"/>
        <v>30</v>
      </c>
      <c r="H43" s="62"/>
      <c r="I43" s="46"/>
      <c r="J43" s="71">
        <v>30</v>
      </c>
      <c r="K43" s="46"/>
      <c r="L43" s="66"/>
      <c r="M43" s="66"/>
      <c r="N43" s="67">
        <f t="shared" ref="N43:O49" si="32">SUM(R43+V43+Z43+AD43)</f>
        <v>0</v>
      </c>
      <c r="O43" s="47">
        <f t="shared" si="32"/>
        <v>20</v>
      </c>
      <c r="P43" s="234"/>
      <c r="Q43" s="235"/>
      <c r="R43" s="156"/>
      <c r="S43" s="156"/>
      <c r="T43" s="235"/>
      <c r="U43" s="235"/>
      <c r="V43" s="156"/>
      <c r="W43" s="157"/>
      <c r="X43" s="236"/>
      <c r="Y43" s="235">
        <v>30</v>
      </c>
      <c r="Z43" s="156">
        <v>0</v>
      </c>
      <c r="AA43" s="156">
        <v>20</v>
      </c>
      <c r="AB43" s="235"/>
      <c r="AC43" s="235"/>
      <c r="AD43" s="156"/>
      <c r="AE43" s="157"/>
      <c r="AF43" s="158"/>
      <c r="AG43" s="159"/>
      <c r="AH43" s="159">
        <v>2</v>
      </c>
      <c r="AI43" s="160"/>
      <c r="AJ43" s="204">
        <f>E43/25</f>
        <v>1.2</v>
      </c>
      <c r="AK43" s="72">
        <f t="shared" ref="AK43:AK49" si="33">SUM(AF43:AI43)</f>
        <v>2</v>
      </c>
      <c r="AL43" s="72"/>
      <c r="AM43" s="161">
        <f>D43/25</f>
        <v>2</v>
      </c>
    </row>
    <row r="44" spans="1:39" s="26" customFormat="1" ht="36" customHeight="1" x14ac:dyDescent="0.25">
      <c r="A44" s="41" t="s">
        <v>8</v>
      </c>
      <c r="B44" s="162" t="s">
        <v>71</v>
      </c>
      <c r="C44" s="163" t="s">
        <v>82</v>
      </c>
      <c r="D44" s="65">
        <f t="shared" si="29"/>
        <v>75</v>
      </c>
      <c r="E44" s="44">
        <f t="shared" si="30"/>
        <v>30</v>
      </c>
      <c r="F44" s="45">
        <f t="shared" si="31"/>
        <v>0</v>
      </c>
      <c r="G44" s="64">
        <f t="shared" si="31"/>
        <v>30</v>
      </c>
      <c r="H44" s="62">
        <v>30</v>
      </c>
      <c r="I44" s="46"/>
      <c r="J44" s="46"/>
      <c r="K44" s="46"/>
      <c r="L44" s="66"/>
      <c r="M44" s="66"/>
      <c r="N44" s="67">
        <f t="shared" si="32"/>
        <v>0</v>
      </c>
      <c r="O44" s="47">
        <f t="shared" si="32"/>
        <v>45</v>
      </c>
      <c r="P44" s="212"/>
      <c r="Q44" s="213"/>
      <c r="R44" s="72"/>
      <c r="S44" s="72"/>
      <c r="T44" s="213"/>
      <c r="U44" s="213"/>
      <c r="V44" s="48"/>
      <c r="W44" s="49"/>
      <c r="X44" s="214"/>
      <c r="Y44" s="213">
        <v>30</v>
      </c>
      <c r="Z44" s="48">
        <v>0</v>
      </c>
      <c r="AA44" s="48">
        <v>45</v>
      </c>
      <c r="AB44" s="213"/>
      <c r="AC44" s="213"/>
      <c r="AD44" s="48"/>
      <c r="AE44" s="49"/>
      <c r="AF44" s="50"/>
      <c r="AG44" s="51"/>
      <c r="AH44" s="51">
        <v>3</v>
      </c>
      <c r="AI44" s="52"/>
      <c r="AJ44" s="204">
        <f t="shared" ref="AJ44:AJ49" si="34">E44/25</f>
        <v>1.2</v>
      </c>
      <c r="AK44" s="72">
        <f t="shared" si="33"/>
        <v>3</v>
      </c>
      <c r="AL44" s="48"/>
      <c r="AM44" s="164">
        <f t="shared" ref="AM44:AM49" si="35">D44/25</f>
        <v>3</v>
      </c>
    </row>
    <row r="45" spans="1:39" s="26" customFormat="1" ht="36" customHeight="1" x14ac:dyDescent="0.25">
      <c r="A45" s="41" t="s">
        <v>7</v>
      </c>
      <c r="B45" s="162" t="s">
        <v>72</v>
      </c>
      <c r="C45" s="163" t="s">
        <v>82</v>
      </c>
      <c r="D45" s="65">
        <f t="shared" si="29"/>
        <v>75</v>
      </c>
      <c r="E45" s="44">
        <f t="shared" si="30"/>
        <v>30</v>
      </c>
      <c r="F45" s="45">
        <f t="shared" si="31"/>
        <v>0</v>
      </c>
      <c r="G45" s="64">
        <f t="shared" si="31"/>
        <v>30</v>
      </c>
      <c r="H45" s="62">
        <v>30</v>
      </c>
      <c r="I45" s="46"/>
      <c r="J45" s="46"/>
      <c r="K45" s="46"/>
      <c r="L45" s="66"/>
      <c r="M45" s="66"/>
      <c r="N45" s="67">
        <f t="shared" si="32"/>
        <v>0</v>
      </c>
      <c r="O45" s="47">
        <f t="shared" si="32"/>
        <v>45</v>
      </c>
      <c r="P45" s="212"/>
      <c r="Q45" s="213"/>
      <c r="R45" s="72"/>
      <c r="S45" s="72"/>
      <c r="T45" s="213"/>
      <c r="U45" s="213"/>
      <c r="V45" s="48"/>
      <c r="W45" s="49"/>
      <c r="X45" s="214"/>
      <c r="Y45" s="213">
        <v>30</v>
      </c>
      <c r="Z45" s="48">
        <v>0</v>
      </c>
      <c r="AA45" s="48">
        <v>45</v>
      </c>
      <c r="AB45" s="213"/>
      <c r="AC45" s="213"/>
      <c r="AD45" s="48"/>
      <c r="AE45" s="48"/>
      <c r="AF45" s="50"/>
      <c r="AG45" s="51"/>
      <c r="AH45" s="52">
        <v>3</v>
      </c>
      <c r="AI45" s="52"/>
      <c r="AJ45" s="204">
        <f t="shared" si="34"/>
        <v>1.2</v>
      </c>
      <c r="AK45" s="72">
        <f t="shared" si="33"/>
        <v>3</v>
      </c>
      <c r="AL45" s="48"/>
      <c r="AM45" s="164">
        <f t="shared" si="35"/>
        <v>3</v>
      </c>
    </row>
    <row r="46" spans="1:39" s="26" customFormat="1" ht="36" customHeight="1" x14ac:dyDescent="0.25">
      <c r="A46" s="41" t="s">
        <v>6</v>
      </c>
      <c r="B46" s="165" t="s">
        <v>73</v>
      </c>
      <c r="C46" s="163" t="s">
        <v>84</v>
      </c>
      <c r="D46" s="65">
        <f t="shared" si="29"/>
        <v>50</v>
      </c>
      <c r="E46" s="44">
        <f t="shared" si="30"/>
        <v>30</v>
      </c>
      <c r="F46" s="45">
        <f t="shared" si="31"/>
        <v>0</v>
      </c>
      <c r="G46" s="64">
        <f t="shared" si="31"/>
        <v>30</v>
      </c>
      <c r="H46" s="62"/>
      <c r="I46" s="46"/>
      <c r="J46" s="46"/>
      <c r="K46" s="46">
        <v>30</v>
      </c>
      <c r="L46" s="66"/>
      <c r="M46" s="66"/>
      <c r="N46" s="67">
        <f t="shared" si="32"/>
        <v>0</v>
      </c>
      <c r="O46" s="47">
        <f t="shared" si="32"/>
        <v>20</v>
      </c>
      <c r="P46" s="212"/>
      <c r="Q46" s="213"/>
      <c r="R46" s="72"/>
      <c r="S46" s="72"/>
      <c r="T46" s="213"/>
      <c r="U46" s="213"/>
      <c r="V46" s="48"/>
      <c r="W46" s="49"/>
      <c r="X46" s="214"/>
      <c r="Y46" s="213">
        <v>30</v>
      </c>
      <c r="Z46" s="48"/>
      <c r="AA46" s="48">
        <v>20</v>
      </c>
      <c r="AB46" s="213"/>
      <c r="AC46" s="213"/>
      <c r="AD46" s="48"/>
      <c r="AE46" s="48"/>
      <c r="AF46" s="50"/>
      <c r="AG46" s="51"/>
      <c r="AH46" s="52">
        <v>2</v>
      </c>
      <c r="AI46" s="52"/>
      <c r="AJ46" s="204">
        <f t="shared" si="34"/>
        <v>1.2</v>
      </c>
      <c r="AK46" s="72">
        <f t="shared" si="33"/>
        <v>2</v>
      </c>
      <c r="AL46" s="48"/>
      <c r="AM46" s="164">
        <f t="shared" si="35"/>
        <v>2</v>
      </c>
    </row>
    <row r="47" spans="1:39" s="26" customFormat="1" ht="36" customHeight="1" x14ac:dyDescent="0.25">
      <c r="A47" s="41" t="s">
        <v>5</v>
      </c>
      <c r="B47" s="162" t="s">
        <v>74</v>
      </c>
      <c r="C47" s="163" t="s">
        <v>84</v>
      </c>
      <c r="D47" s="65">
        <f t="shared" si="29"/>
        <v>50</v>
      </c>
      <c r="E47" s="44">
        <f t="shared" si="30"/>
        <v>30</v>
      </c>
      <c r="F47" s="45">
        <f t="shared" si="31"/>
        <v>0</v>
      </c>
      <c r="G47" s="64">
        <f t="shared" si="31"/>
        <v>30</v>
      </c>
      <c r="H47" s="62"/>
      <c r="I47" s="46"/>
      <c r="J47" s="46"/>
      <c r="K47" s="46">
        <v>30</v>
      </c>
      <c r="L47" s="66"/>
      <c r="M47" s="66"/>
      <c r="N47" s="67">
        <f t="shared" si="32"/>
        <v>0</v>
      </c>
      <c r="O47" s="47">
        <f t="shared" si="32"/>
        <v>20</v>
      </c>
      <c r="P47" s="212"/>
      <c r="Q47" s="213"/>
      <c r="R47" s="72"/>
      <c r="S47" s="72"/>
      <c r="T47" s="213"/>
      <c r="U47" s="213"/>
      <c r="V47" s="48"/>
      <c r="W47" s="49"/>
      <c r="X47" s="214"/>
      <c r="Y47" s="213">
        <v>30</v>
      </c>
      <c r="Z47" s="48"/>
      <c r="AA47" s="48">
        <v>20</v>
      </c>
      <c r="AB47" s="213"/>
      <c r="AC47" s="213"/>
      <c r="AD47" s="48"/>
      <c r="AE47" s="48"/>
      <c r="AF47" s="50"/>
      <c r="AG47" s="51"/>
      <c r="AH47" s="52">
        <v>2</v>
      </c>
      <c r="AI47" s="52"/>
      <c r="AJ47" s="204">
        <f t="shared" si="34"/>
        <v>1.2</v>
      </c>
      <c r="AK47" s="72">
        <f t="shared" si="33"/>
        <v>2</v>
      </c>
      <c r="AL47" s="48"/>
      <c r="AM47" s="164">
        <f t="shared" si="35"/>
        <v>2</v>
      </c>
    </row>
    <row r="48" spans="1:39" s="26" customFormat="1" ht="36" customHeight="1" x14ac:dyDescent="0.25">
      <c r="A48" s="41" t="s">
        <v>4</v>
      </c>
      <c r="B48" s="165" t="s">
        <v>75</v>
      </c>
      <c r="C48" s="163" t="s">
        <v>84</v>
      </c>
      <c r="D48" s="65">
        <f t="shared" si="29"/>
        <v>50</v>
      </c>
      <c r="E48" s="44">
        <f t="shared" si="30"/>
        <v>30</v>
      </c>
      <c r="F48" s="45">
        <f t="shared" si="31"/>
        <v>0</v>
      </c>
      <c r="G48" s="64">
        <f t="shared" si="31"/>
        <v>30</v>
      </c>
      <c r="H48" s="62"/>
      <c r="I48" s="46"/>
      <c r="J48" s="71">
        <v>30</v>
      </c>
      <c r="K48" s="46"/>
      <c r="L48" s="66"/>
      <c r="M48" s="66"/>
      <c r="N48" s="67">
        <f t="shared" si="32"/>
        <v>0</v>
      </c>
      <c r="O48" s="47">
        <f t="shared" si="32"/>
        <v>20</v>
      </c>
      <c r="P48" s="212"/>
      <c r="Q48" s="213"/>
      <c r="R48" s="72"/>
      <c r="S48" s="72"/>
      <c r="T48" s="213"/>
      <c r="U48" s="213"/>
      <c r="V48" s="48"/>
      <c r="W48" s="49"/>
      <c r="X48" s="214"/>
      <c r="Y48" s="213">
        <v>30</v>
      </c>
      <c r="Z48" s="48"/>
      <c r="AA48" s="48">
        <v>20</v>
      </c>
      <c r="AB48" s="212"/>
      <c r="AC48" s="213"/>
      <c r="AD48" s="48"/>
      <c r="AE48" s="49"/>
      <c r="AF48" s="50"/>
      <c r="AG48" s="51"/>
      <c r="AH48" s="52">
        <v>2</v>
      </c>
      <c r="AI48" s="52"/>
      <c r="AJ48" s="204">
        <f t="shared" si="34"/>
        <v>1.2</v>
      </c>
      <c r="AK48" s="72">
        <f t="shared" si="33"/>
        <v>2</v>
      </c>
      <c r="AL48" s="48"/>
      <c r="AM48" s="164">
        <f t="shared" si="35"/>
        <v>2</v>
      </c>
    </row>
    <row r="49" spans="1:39" s="26" customFormat="1" ht="36" customHeight="1" thickBot="1" x14ac:dyDescent="0.3">
      <c r="A49" s="192" t="s">
        <v>13</v>
      </c>
      <c r="B49" s="166" t="s">
        <v>76</v>
      </c>
      <c r="C49" s="167" t="s">
        <v>84</v>
      </c>
      <c r="D49" s="168">
        <f t="shared" si="29"/>
        <v>50</v>
      </c>
      <c r="E49" s="169">
        <f t="shared" si="30"/>
        <v>30</v>
      </c>
      <c r="F49" s="96">
        <f t="shared" si="31"/>
        <v>0</v>
      </c>
      <c r="G49" s="170">
        <f t="shared" si="31"/>
        <v>30</v>
      </c>
      <c r="H49" s="171"/>
      <c r="I49" s="172"/>
      <c r="J49" s="173">
        <v>30</v>
      </c>
      <c r="K49" s="172"/>
      <c r="L49" s="174"/>
      <c r="M49" s="174"/>
      <c r="N49" s="175">
        <f t="shared" si="32"/>
        <v>0</v>
      </c>
      <c r="O49" s="47">
        <f t="shared" si="32"/>
        <v>20</v>
      </c>
      <c r="P49" s="237"/>
      <c r="Q49" s="238"/>
      <c r="R49" s="177"/>
      <c r="S49" s="177"/>
      <c r="T49" s="238"/>
      <c r="U49" s="238"/>
      <c r="V49" s="176"/>
      <c r="W49" s="178"/>
      <c r="X49" s="239"/>
      <c r="Y49" s="238">
        <v>30</v>
      </c>
      <c r="Z49" s="176"/>
      <c r="AA49" s="176">
        <v>20</v>
      </c>
      <c r="AB49" s="237"/>
      <c r="AC49" s="238"/>
      <c r="AD49" s="176"/>
      <c r="AE49" s="178"/>
      <c r="AF49" s="179"/>
      <c r="AG49" s="180"/>
      <c r="AH49" s="181">
        <v>2</v>
      </c>
      <c r="AI49" s="181"/>
      <c r="AJ49" s="204">
        <f t="shared" si="34"/>
        <v>1.2</v>
      </c>
      <c r="AK49" s="72">
        <f t="shared" si="33"/>
        <v>2</v>
      </c>
      <c r="AL49" s="53"/>
      <c r="AM49" s="182">
        <f t="shared" si="35"/>
        <v>2</v>
      </c>
    </row>
    <row r="50" spans="1:39" s="37" customFormat="1" ht="45" thickBot="1" x14ac:dyDescent="0.3">
      <c r="A50" s="190" t="s">
        <v>69</v>
      </c>
      <c r="B50" s="149" t="s">
        <v>135</v>
      </c>
      <c r="C50" s="81"/>
      <c r="D50" s="82">
        <f t="shared" ref="D50:AM50" si="36">SUM(D51:D57)</f>
        <v>400</v>
      </c>
      <c r="E50" s="150">
        <f t="shared" si="36"/>
        <v>210</v>
      </c>
      <c r="F50" s="150">
        <f t="shared" si="36"/>
        <v>0</v>
      </c>
      <c r="G50" s="151">
        <f t="shared" si="36"/>
        <v>210</v>
      </c>
      <c r="H50" s="89">
        <f t="shared" si="36"/>
        <v>120</v>
      </c>
      <c r="I50" s="150">
        <f t="shared" si="36"/>
        <v>60</v>
      </c>
      <c r="J50" s="150">
        <f t="shared" si="36"/>
        <v>0</v>
      </c>
      <c r="K50" s="150">
        <f t="shared" si="36"/>
        <v>30</v>
      </c>
      <c r="L50" s="150">
        <f t="shared" si="36"/>
        <v>0</v>
      </c>
      <c r="M50" s="152">
        <f t="shared" si="36"/>
        <v>0</v>
      </c>
      <c r="N50" s="82">
        <f t="shared" si="36"/>
        <v>0</v>
      </c>
      <c r="O50" s="153">
        <f t="shared" si="36"/>
        <v>190</v>
      </c>
      <c r="P50" s="89">
        <f t="shared" si="36"/>
        <v>0</v>
      </c>
      <c r="Q50" s="150">
        <f t="shared" si="36"/>
        <v>0</v>
      </c>
      <c r="R50" s="150">
        <f t="shared" si="36"/>
        <v>0</v>
      </c>
      <c r="S50" s="150">
        <f t="shared" si="36"/>
        <v>0</v>
      </c>
      <c r="T50" s="150">
        <f t="shared" si="36"/>
        <v>0</v>
      </c>
      <c r="U50" s="150">
        <f t="shared" si="36"/>
        <v>0</v>
      </c>
      <c r="V50" s="150">
        <f t="shared" si="36"/>
        <v>0</v>
      </c>
      <c r="W50" s="153">
        <f t="shared" si="36"/>
        <v>0</v>
      </c>
      <c r="X50" s="233">
        <f t="shared" si="36"/>
        <v>0</v>
      </c>
      <c r="Y50" s="150">
        <f t="shared" si="36"/>
        <v>210</v>
      </c>
      <c r="Z50" s="150">
        <f t="shared" si="36"/>
        <v>0</v>
      </c>
      <c r="AA50" s="150">
        <f>SUM(AA51:AA57)</f>
        <v>190</v>
      </c>
      <c r="AB50" s="150">
        <f t="shared" si="36"/>
        <v>0</v>
      </c>
      <c r="AC50" s="150">
        <f t="shared" si="36"/>
        <v>0</v>
      </c>
      <c r="AD50" s="150">
        <f t="shared" si="36"/>
        <v>0</v>
      </c>
      <c r="AE50" s="153">
        <f t="shared" si="36"/>
        <v>0</v>
      </c>
      <c r="AF50" s="90">
        <f t="shared" si="36"/>
        <v>0</v>
      </c>
      <c r="AG50" s="83">
        <f t="shared" si="36"/>
        <v>0</v>
      </c>
      <c r="AH50" s="83">
        <f t="shared" si="36"/>
        <v>16</v>
      </c>
      <c r="AI50" s="86">
        <f t="shared" si="36"/>
        <v>0</v>
      </c>
      <c r="AJ50" s="205">
        <f t="shared" si="36"/>
        <v>8.4</v>
      </c>
      <c r="AK50" s="83">
        <f>SUM(AK51:AK57)</f>
        <v>16</v>
      </c>
      <c r="AL50" s="83">
        <f>SUM(AL51:AL57)</f>
        <v>0</v>
      </c>
      <c r="AM50" s="88">
        <f t="shared" si="36"/>
        <v>16</v>
      </c>
    </row>
    <row r="51" spans="1:39" s="26" customFormat="1" ht="36" customHeight="1" x14ac:dyDescent="0.25">
      <c r="A51" s="191" t="s">
        <v>9</v>
      </c>
      <c r="B51" s="193" t="s">
        <v>129</v>
      </c>
      <c r="C51" s="163" t="s">
        <v>82</v>
      </c>
      <c r="D51" s="65">
        <f t="shared" ref="D51:D57" si="37">SUM(E51,O51)</f>
        <v>75</v>
      </c>
      <c r="E51" s="44">
        <f t="shared" ref="E51:E57" si="38">SUM(F51:G51,N51)</f>
        <v>30</v>
      </c>
      <c r="F51" s="45">
        <f t="shared" ref="F51:G57" si="39">SUM(P51+T51+X51+AB51)</f>
        <v>0</v>
      </c>
      <c r="G51" s="64">
        <f t="shared" si="39"/>
        <v>30</v>
      </c>
      <c r="H51" s="62">
        <v>30</v>
      </c>
      <c r="I51" s="46"/>
      <c r="J51" s="46"/>
      <c r="K51" s="46"/>
      <c r="L51" s="66"/>
      <c r="M51" s="66"/>
      <c r="N51" s="67">
        <f t="shared" ref="N51:O57" si="40">SUM(R51+V51+Z51+AD51)</f>
        <v>0</v>
      </c>
      <c r="O51" s="47">
        <f t="shared" si="40"/>
        <v>45</v>
      </c>
      <c r="P51" s="234"/>
      <c r="Q51" s="235"/>
      <c r="R51" s="156"/>
      <c r="S51" s="156"/>
      <c r="T51" s="235"/>
      <c r="U51" s="235"/>
      <c r="V51" s="156"/>
      <c r="W51" s="157"/>
      <c r="X51" s="236"/>
      <c r="Y51" s="235">
        <v>30</v>
      </c>
      <c r="Z51" s="156">
        <v>0</v>
      </c>
      <c r="AA51" s="156">
        <v>45</v>
      </c>
      <c r="AB51" s="235"/>
      <c r="AC51" s="235"/>
      <c r="AD51" s="156"/>
      <c r="AE51" s="157"/>
      <c r="AF51" s="158"/>
      <c r="AG51" s="159"/>
      <c r="AH51" s="159">
        <v>3</v>
      </c>
      <c r="AI51" s="160"/>
      <c r="AJ51" s="204">
        <f>E51/25</f>
        <v>1.2</v>
      </c>
      <c r="AK51" s="72">
        <f t="shared" ref="AK51:AK57" si="41">SUM(AF51:AI51)</f>
        <v>3</v>
      </c>
      <c r="AL51" s="72"/>
      <c r="AM51" s="161">
        <f>D51/25</f>
        <v>3</v>
      </c>
    </row>
    <row r="52" spans="1:39" s="26" customFormat="1" ht="36" customHeight="1" x14ac:dyDescent="0.25">
      <c r="A52" s="41" t="s">
        <v>8</v>
      </c>
      <c r="B52" s="162" t="s">
        <v>130</v>
      </c>
      <c r="C52" s="163" t="s">
        <v>84</v>
      </c>
      <c r="D52" s="65">
        <f t="shared" si="37"/>
        <v>50</v>
      </c>
      <c r="E52" s="44">
        <f t="shared" si="38"/>
        <v>30</v>
      </c>
      <c r="F52" s="45">
        <f t="shared" si="39"/>
        <v>0</v>
      </c>
      <c r="G52" s="64">
        <f t="shared" si="39"/>
        <v>30</v>
      </c>
      <c r="H52" s="62"/>
      <c r="I52" s="46"/>
      <c r="J52" s="46"/>
      <c r="K52" s="46">
        <v>30</v>
      </c>
      <c r="L52" s="66"/>
      <c r="M52" s="66"/>
      <c r="N52" s="67">
        <f t="shared" si="40"/>
        <v>0</v>
      </c>
      <c r="O52" s="47">
        <f t="shared" si="40"/>
        <v>20</v>
      </c>
      <c r="P52" s="212"/>
      <c r="Q52" s="213"/>
      <c r="R52" s="72"/>
      <c r="S52" s="72"/>
      <c r="T52" s="213"/>
      <c r="U52" s="213"/>
      <c r="V52" s="48"/>
      <c r="W52" s="49"/>
      <c r="X52" s="214"/>
      <c r="Y52" s="213">
        <v>30</v>
      </c>
      <c r="Z52" s="48">
        <v>0</v>
      </c>
      <c r="AA52" s="48">
        <v>20</v>
      </c>
      <c r="AB52" s="213"/>
      <c r="AC52" s="213"/>
      <c r="AD52" s="48"/>
      <c r="AE52" s="49"/>
      <c r="AF52" s="50"/>
      <c r="AG52" s="51"/>
      <c r="AH52" s="51">
        <v>2</v>
      </c>
      <c r="AI52" s="52"/>
      <c r="AJ52" s="204">
        <f t="shared" ref="AJ52:AJ57" si="42">E52/25</f>
        <v>1.2</v>
      </c>
      <c r="AK52" s="72">
        <f t="shared" si="41"/>
        <v>2</v>
      </c>
      <c r="AL52" s="48"/>
      <c r="AM52" s="164">
        <f t="shared" ref="AM52:AM57" si="43">D52/25</f>
        <v>2</v>
      </c>
    </row>
    <row r="53" spans="1:39" s="26" customFormat="1" ht="36" customHeight="1" x14ac:dyDescent="0.25">
      <c r="A53" s="41" t="s">
        <v>7</v>
      </c>
      <c r="B53" s="162" t="s">
        <v>126</v>
      </c>
      <c r="C53" s="163" t="s">
        <v>82</v>
      </c>
      <c r="D53" s="65">
        <f t="shared" si="37"/>
        <v>75</v>
      </c>
      <c r="E53" s="44">
        <f t="shared" si="38"/>
        <v>30</v>
      </c>
      <c r="F53" s="45">
        <f t="shared" si="39"/>
        <v>0</v>
      </c>
      <c r="G53" s="64">
        <f t="shared" si="39"/>
        <v>30</v>
      </c>
      <c r="H53" s="62">
        <v>30</v>
      </c>
      <c r="I53" s="46"/>
      <c r="J53" s="71"/>
      <c r="K53" s="46"/>
      <c r="L53" s="66"/>
      <c r="M53" s="66"/>
      <c r="N53" s="67">
        <f t="shared" si="40"/>
        <v>0</v>
      </c>
      <c r="O53" s="47">
        <f t="shared" si="40"/>
        <v>45</v>
      </c>
      <c r="P53" s="212"/>
      <c r="Q53" s="213"/>
      <c r="R53" s="72"/>
      <c r="S53" s="72"/>
      <c r="T53" s="213"/>
      <c r="U53" s="213"/>
      <c r="V53" s="48"/>
      <c r="W53" s="49"/>
      <c r="X53" s="214"/>
      <c r="Y53" s="213">
        <v>30</v>
      </c>
      <c r="Z53" s="48">
        <v>0</v>
      </c>
      <c r="AA53" s="48">
        <v>45</v>
      </c>
      <c r="AB53" s="213"/>
      <c r="AC53" s="213"/>
      <c r="AD53" s="48"/>
      <c r="AE53" s="48"/>
      <c r="AF53" s="50"/>
      <c r="AG53" s="51"/>
      <c r="AH53" s="52">
        <v>3</v>
      </c>
      <c r="AI53" s="52"/>
      <c r="AJ53" s="204">
        <f t="shared" si="42"/>
        <v>1.2</v>
      </c>
      <c r="AK53" s="72">
        <f t="shared" si="41"/>
        <v>3</v>
      </c>
      <c r="AL53" s="48"/>
      <c r="AM53" s="164">
        <f>D53/25</f>
        <v>3</v>
      </c>
    </row>
    <row r="54" spans="1:39" s="26" customFormat="1" ht="36" customHeight="1" x14ac:dyDescent="0.25">
      <c r="A54" s="41" t="s">
        <v>6</v>
      </c>
      <c r="B54" s="165" t="s">
        <v>131</v>
      </c>
      <c r="C54" s="163" t="s">
        <v>84</v>
      </c>
      <c r="D54" s="65">
        <f t="shared" si="37"/>
        <v>50</v>
      </c>
      <c r="E54" s="44">
        <f t="shared" si="38"/>
        <v>30</v>
      </c>
      <c r="F54" s="45">
        <f t="shared" si="39"/>
        <v>0</v>
      </c>
      <c r="G54" s="64">
        <f t="shared" si="39"/>
        <v>30</v>
      </c>
      <c r="H54" s="62"/>
      <c r="I54" s="46">
        <v>30</v>
      </c>
      <c r="J54" s="71"/>
      <c r="K54" s="46"/>
      <c r="L54" s="66"/>
      <c r="M54" s="66"/>
      <c r="N54" s="67">
        <f t="shared" si="40"/>
        <v>0</v>
      </c>
      <c r="O54" s="47">
        <f t="shared" si="40"/>
        <v>20</v>
      </c>
      <c r="P54" s="212"/>
      <c r="Q54" s="213"/>
      <c r="R54" s="72"/>
      <c r="S54" s="72"/>
      <c r="T54" s="213"/>
      <c r="U54" s="213"/>
      <c r="V54" s="48"/>
      <c r="W54" s="49"/>
      <c r="X54" s="214"/>
      <c r="Y54" s="213">
        <v>30</v>
      </c>
      <c r="Z54" s="48">
        <v>0</v>
      </c>
      <c r="AA54" s="48">
        <v>20</v>
      </c>
      <c r="AB54" s="213"/>
      <c r="AC54" s="213"/>
      <c r="AD54" s="48"/>
      <c r="AE54" s="48"/>
      <c r="AF54" s="50"/>
      <c r="AG54" s="51"/>
      <c r="AH54" s="52">
        <v>2</v>
      </c>
      <c r="AI54" s="52"/>
      <c r="AJ54" s="204">
        <f t="shared" si="42"/>
        <v>1.2</v>
      </c>
      <c r="AK54" s="72">
        <f t="shared" si="41"/>
        <v>2</v>
      </c>
      <c r="AL54" s="48"/>
      <c r="AM54" s="164">
        <f t="shared" si="43"/>
        <v>2</v>
      </c>
    </row>
    <row r="55" spans="1:39" s="26" customFormat="1" ht="36" customHeight="1" x14ac:dyDescent="0.25">
      <c r="A55" s="41" t="s">
        <v>5</v>
      </c>
      <c r="B55" s="162" t="s">
        <v>127</v>
      </c>
      <c r="C55" s="163" t="s">
        <v>84</v>
      </c>
      <c r="D55" s="65">
        <f t="shared" si="37"/>
        <v>50</v>
      </c>
      <c r="E55" s="44">
        <f t="shared" si="38"/>
        <v>30</v>
      </c>
      <c r="F55" s="45">
        <f t="shared" si="39"/>
        <v>0</v>
      </c>
      <c r="G55" s="64">
        <f t="shared" si="39"/>
        <v>30</v>
      </c>
      <c r="H55" s="62"/>
      <c r="I55" s="46">
        <v>30</v>
      </c>
      <c r="J55" s="46"/>
      <c r="K55" s="46"/>
      <c r="L55" s="66"/>
      <c r="M55" s="66"/>
      <c r="N55" s="67">
        <f t="shared" si="40"/>
        <v>0</v>
      </c>
      <c r="O55" s="47">
        <f t="shared" si="40"/>
        <v>20</v>
      </c>
      <c r="P55" s="212"/>
      <c r="Q55" s="213"/>
      <c r="R55" s="72"/>
      <c r="S55" s="72"/>
      <c r="T55" s="213"/>
      <c r="U55" s="213"/>
      <c r="V55" s="48"/>
      <c r="W55" s="49"/>
      <c r="X55" s="214"/>
      <c r="Y55" s="213">
        <v>30</v>
      </c>
      <c r="Z55" s="48"/>
      <c r="AA55" s="48">
        <v>20</v>
      </c>
      <c r="AB55" s="213"/>
      <c r="AC55" s="213"/>
      <c r="AD55" s="48"/>
      <c r="AE55" s="48"/>
      <c r="AF55" s="50"/>
      <c r="AG55" s="51"/>
      <c r="AH55" s="52">
        <v>2</v>
      </c>
      <c r="AI55" s="52"/>
      <c r="AJ55" s="204">
        <f t="shared" si="42"/>
        <v>1.2</v>
      </c>
      <c r="AK55" s="72">
        <f t="shared" si="41"/>
        <v>2</v>
      </c>
      <c r="AL55" s="48"/>
      <c r="AM55" s="164">
        <f t="shared" si="43"/>
        <v>2</v>
      </c>
    </row>
    <row r="56" spans="1:39" s="26" customFormat="1" ht="36" customHeight="1" x14ac:dyDescent="0.25">
      <c r="A56" s="41" t="s">
        <v>4</v>
      </c>
      <c r="B56" s="165" t="s">
        <v>128</v>
      </c>
      <c r="C56" s="163" t="s">
        <v>84</v>
      </c>
      <c r="D56" s="65">
        <f t="shared" si="37"/>
        <v>50</v>
      </c>
      <c r="E56" s="44">
        <f t="shared" si="38"/>
        <v>30</v>
      </c>
      <c r="F56" s="45">
        <f t="shared" si="39"/>
        <v>0</v>
      </c>
      <c r="G56" s="64">
        <f t="shared" si="39"/>
        <v>30</v>
      </c>
      <c r="H56" s="62">
        <v>30</v>
      </c>
      <c r="I56" s="46"/>
      <c r="J56" s="46"/>
      <c r="K56" s="46"/>
      <c r="L56" s="66"/>
      <c r="M56" s="66"/>
      <c r="N56" s="67">
        <f t="shared" si="40"/>
        <v>0</v>
      </c>
      <c r="O56" s="47">
        <f t="shared" si="40"/>
        <v>20</v>
      </c>
      <c r="P56" s="212"/>
      <c r="Q56" s="213"/>
      <c r="R56" s="72"/>
      <c r="S56" s="72"/>
      <c r="T56" s="213"/>
      <c r="U56" s="213"/>
      <c r="V56" s="48"/>
      <c r="W56" s="49"/>
      <c r="X56" s="214"/>
      <c r="Y56" s="213">
        <v>30</v>
      </c>
      <c r="Z56" s="48"/>
      <c r="AA56" s="48">
        <v>20</v>
      </c>
      <c r="AB56" s="212"/>
      <c r="AC56" s="213"/>
      <c r="AD56" s="48"/>
      <c r="AE56" s="49"/>
      <c r="AF56" s="50"/>
      <c r="AG56" s="51"/>
      <c r="AH56" s="52">
        <v>2</v>
      </c>
      <c r="AI56" s="52"/>
      <c r="AJ56" s="204">
        <f t="shared" si="42"/>
        <v>1.2</v>
      </c>
      <c r="AK56" s="72">
        <f t="shared" si="41"/>
        <v>2</v>
      </c>
      <c r="AL56" s="48"/>
      <c r="AM56" s="164">
        <f t="shared" si="43"/>
        <v>2</v>
      </c>
    </row>
    <row r="57" spans="1:39" s="26" customFormat="1" ht="36" customHeight="1" thickBot="1" x14ac:dyDescent="0.3">
      <c r="A57" s="189" t="s">
        <v>13</v>
      </c>
      <c r="B57" s="194" t="s">
        <v>133</v>
      </c>
      <c r="C57" s="183" t="s">
        <v>84</v>
      </c>
      <c r="D57" s="168">
        <f t="shared" si="37"/>
        <v>50</v>
      </c>
      <c r="E57" s="169">
        <f t="shared" si="38"/>
        <v>30</v>
      </c>
      <c r="F57" s="96">
        <f t="shared" si="39"/>
        <v>0</v>
      </c>
      <c r="G57" s="170">
        <f t="shared" si="39"/>
        <v>30</v>
      </c>
      <c r="H57" s="171">
        <v>30</v>
      </c>
      <c r="I57" s="172"/>
      <c r="J57" s="173"/>
      <c r="K57" s="172"/>
      <c r="L57" s="174"/>
      <c r="M57" s="174"/>
      <c r="N57" s="175">
        <f t="shared" si="40"/>
        <v>0</v>
      </c>
      <c r="O57" s="47">
        <f t="shared" si="40"/>
        <v>20</v>
      </c>
      <c r="P57" s="215"/>
      <c r="Q57" s="216"/>
      <c r="R57" s="97"/>
      <c r="S57" s="97"/>
      <c r="T57" s="216"/>
      <c r="U57" s="216"/>
      <c r="V57" s="53"/>
      <c r="W57" s="54"/>
      <c r="X57" s="217"/>
      <c r="Y57" s="216">
        <v>30</v>
      </c>
      <c r="Z57" s="53"/>
      <c r="AA57" s="176">
        <v>20</v>
      </c>
      <c r="AB57" s="215"/>
      <c r="AC57" s="216"/>
      <c r="AD57" s="53"/>
      <c r="AE57" s="54"/>
      <c r="AF57" s="76"/>
      <c r="AG57" s="77"/>
      <c r="AH57" s="78">
        <v>2</v>
      </c>
      <c r="AI57" s="78"/>
      <c r="AJ57" s="204">
        <f t="shared" si="42"/>
        <v>1.2</v>
      </c>
      <c r="AK57" s="72">
        <f t="shared" si="41"/>
        <v>2</v>
      </c>
      <c r="AL57" s="53"/>
      <c r="AM57" s="182">
        <f t="shared" si="43"/>
        <v>2</v>
      </c>
    </row>
    <row r="58" spans="1:39" s="40" customFormat="1" ht="57" customHeight="1" thickBot="1" x14ac:dyDescent="0.3">
      <c r="A58" s="190" t="s">
        <v>107</v>
      </c>
      <c r="B58" s="149" t="s">
        <v>136</v>
      </c>
      <c r="C58" s="81"/>
      <c r="D58" s="82">
        <f t="shared" ref="D58:AJ58" si="44">SUM(D59:D65)</f>
        <v>400</v>
      </c>
      <c r="E58" s="150">
        <f t="shared" si="44"/>
        <v>210</v>
      </c>
      <c r="F58" s="150">
        <f t="shared" si="44"/>
        <v>0</v>
      </c>
      <c r="G58" s="151">
        <f t="shared" si="44"/>
        <v>210</v>
      </c>
      <c r="H58" s="89">
        <f t="shared" si="44"/>
        <v>60</v>
      </c>
      <c r="I58" s="150">
        <f t="shared" si="44"/>
        <v>0</v>
      </c>
      <c r="J58" s="150">
        <f t="shared" si="44"/>
        <v>90</v>
      </c>
      <c r="K58" s="150">
        <f t="shared" si="44"/>
        <v>60</v>
      </c>
      <c r="L58" s="150">
        <f t="shared" si="44"/>
        <v>0</v>
      </c>
      <c r="M58" s="152">
        <f t="shared" si="44"/>
        <v>0</v>
      </c>
      <c r="N58" s="82">
        <f t="shared" si="44"/>
        <v>0</v>
      </c>
      <c r="O58" s="153">
        <f t="shared" si="44"/>
        <v>190</v>
      </c>
      <c r="P58" s="89">
        <f t="shared" si="44"/>
        <v>0</v>
      </c>
      <c r="Q58" s="150">
        <f t="shared" si="44"/>
        <v>0</v>
      </c>
      <c r="R58" s="150">
        <f t="shared" si="44"/>
        <v>0</v>
      </c>
      <c r="S58" s="150">
        <f t="shared" si="44"/>
        <v>0</v>
      </c>
      <c r="T58" s="150">
        <f t="shared" si="44"/>
        <v>0</v>
      </c>
      <c r="U58" s="150">
        <f t="shared" si="44"/>
        <v>0</v>
      </c>
      <c r="V58" s="150">
        <f t="shared" si="44"/>
        <v>0</v>
      </c>
      <c r="W58" s="153">
        <f t="shared" si="44"/>
        <v>0</v>
      </c>
      <c r="X58" s="233">
        <f t="shared" si="44"/>
        <v>0</v>
      </c>
      <c r="Y58" s="150">
        <f t="shared" si="44"/>
        <v>210</v>
      </c>
      <c r="Z58" s="150">
        <f t="shared" si="44"/>
        <v>0</v>
      </c>
      <c r="AA58" s="150">
        <f t="shared" si="44"/>
        <v>190</v>
      </c>
      <c r="AB58" s="150">
        <f t="shared" si="44"/>
        <v>0</v>
      </c>
      <c r="AC58" s="150">
        <f t="shared" si="44"/>
        <v>0</v>
      </c>
      <c r="AD58" s="150">
        <f t="shared" si="44"/>
        <v>0</v>
      </c>
      <c r="AE58" s="153">
        <f t="shared" si="44"/>
        <v>0</v>
      </c>
      <c r="AF58" s="90">
        <f t="shared" si="44"/>
        <v>0</v>
      </c>
      <c r="AG58" s="83">
        <f t="shared" si="44"/>
        <v>0</v>
      </c>
      <c r="AH58" s="83">
        <f t="shared" si="44"/>
        <v>16</v>
      </c>
      <c r="AI58" s="86">
        <f t="shared" si="44"/>
        <v>0</v>
      </c>
      <c r="AJ58" s="205">
        <f t="shared" si="44"/>
        <v>8.4</v>
      </c>
      <c r="AK58" s="83">
        <f>SUM(AK59:AK65)</f>
        <v>16</v>
      </c>
      <c r="AL58" s="83">
        <f>SUM(AL59:AL65)</f>
        <v>0</v>
      </c>
      <c r="AM58" s="88">
        <f>SUM(AM59:AM65)</f>
        <v>16</v>
      </c>
    </row>
    <row r="59" spans="1:39" s="40" customFormat="1" x14ac:dyDescent="0.25">
      <c r="A59" s="191" t="s">
        <v>9</v>
      </c>
      <c r="B59" s="154" t="s">
        <v>108</v>
      </c>
      <c r="C59" s="155" t="s">
        <v>84</v>
      </c>
      <c r="D59" s="65">
        <f t="shared" ref="D59:D65" si="45">SUM(E59,O59)</f>
        <v>50</v>
      </c>
      <c r="E59" s="44">
        <f t="shared" ref="E59:E65" si="46">SUM(F59:G59,N59)</f>
        <v>30</v>
      </c>
      <c r="F59" s="45">
        <f t="shared" ref="F59:F65" si="47">SUM(P59+T59+X59+AB59)</f>
        <v>0</v>
      </c>
      <c r="G59" s="64">
        <f t="shared" ref="G59:G65" si="48">SUM(Q59+U59+Y59+AC59)</f>
        <v>30</v>
      </c>
      <c r="H59" s="62"/>
      <c r="I59" s="46"/>
      <c r="J59" s="71">
        <v>30</v>
      </c>
      <c r="K59" s="46"/>
      <c r="L59" s="66"/>
      <c r="M59" s="66"/>
      <c r="N59" s="67">
        <f t="shared" ref="N59:N65" si="49">SUM(R59+V59+Z59+AD59)</f>
        <v>0</v>
      </c>
      <c r="O59" s="47">
        <f t="shared" ref="O59:O65" si="50">SUM(S59+W59+AA59+AE59)</f>
        <v>20</v>
      </c>
      <c r="P59" s="234"/>
      <c r="Q59" s="235"/>
      <c r="R59" s="156"/>
      <c r="S59" s="156"/>
      <c r="T59" s="235"/>
      <c r="U59" s="235"/>
      <c r="V59" s="156"/>
      <c r="W59" s="157"/>
      <c r="X59" s="236"/>
      <c r="Y59" s="235">
        <v>30</v>
      </c>
      <c r="Z59" s="156"/>
      <c r="AA59" s="156">
        <v>20</v>
      </c>
      <c r="AB59" s="235"/>
      <c r="AC59" s="235"/>
      <c r="AD59" s="156"/>
      <c r="AE59" s="157"/>
      <c r="AF59" s="158"/>
      <c r="AG59" s="159"/>
      <c r="AH59" s="159">
        <v>2</v>
      </c>
      <c r="AI59" s="160"/>
      <c r="AJ59" s="204">
        <f>E59/25</f>
        <v>1.2</v>
      </c>
      <c r="AK59" s="72">
        <f t="shared" ref="AK59:AK65" si="51">SUM(AF59:AI59)</f>
        <v>2</v>
      </c>
      <c r="AL59" s="72"/>
      <c r="AM59" s="161">
        <v>2</v>
      </c>
    </row>
    <row r="60" spans="1:39" s="38" customFormat="1" ht="33.75" customHeight="1" x14ac:dyDescent="0.25">
      <c r="A60" s="41" t="s">
        <v>8</v>
      </c>
      <c r="B60" s="184" t="s">
        <v>109</v>
      </c>
      <c r="C60" s="163" t="s">
        <v>82</v>
      </c>
      <c r="D60" s="65">
        <f t="shared" si="45"/>
        <v>75</v>
      </c>
      <c r="E60" s="44">
        <f t="shared" si="46"/>
        <v>30</v>
      </c>
      <c r="F60" s="45">
        <f t="shared" si="47"/>
        <v>0</v>
      </c>
      <c r="G60" s="64">
        <f t="shared" si="48"/>
        <v>30</v>
      </c>
      <c r="H60" s="62">
        <v>30</v>
      </c>
      <c r="I60" s="46"/>
      <c r="J60" s="46"/>
      <c r="K60" s="46"/>
      <c r="L60" s="66"/>
      <c r="M60" s="66"/>
      <c r="N60" s="67">
        <f t="shared" si="49"/>
        <v>0</v>
      </c>
      <c r="O60" s="47">
        <f t="shared" si="50"/>
        <v>45</v>
      </c>
      <c r="P60" s="212"/>
      <c r="Q60" s="213"/>
      <c r="R60" s="72"/>
      <c r="S60" s="72"/>
      <c r="T60" s="213"/>
      <c r="U60" s="213"/>
      <c r="V60" s="48"/>
      <c r="W60" s="49"/>
      <c r="X60" s="214"/>
      <c r="Y60" s="213">
        <v>30</v>
      </c>
      <c r="Z60" s="48">
        <v>0</v>
      </c>
      <c r="AA60" s="48">
        <v>45</v>
      </c>
      <c r="AB60" s="213"/>
      <c r="AC60" s="213"/>
      <c r="AD60" s="48"/>
      <c r="AE60" s="49"/>
      <c r="AF60" s="50"/>
      <c r="AG60" s="51"/>
      <c r="AH60" s="51">
        <v>3</v>
      </c>
      <c r="AI60" s="52"/>
      <c r="AJ60" s="204">
        <f t="shared" ref="AJ60:AJ65" si="52">E60/25</f>
        <v>1.2</v>
      </c>
      <c r="AK60" s="72">
        <f t="shared" si="51"/>
        <v>3</v>
      </c>
      <c r="AL60" s="48"/>
      <c r="AM60" s="164">
        <f t="shared" ref="AM60:AM65" si="53">D60/25</f>
        <v>3</v>
      </c>
    </row>
    <row r="61" spans="1:39" s="26" customFormat="1" x14ac:dyDescent="0.25">
      <c r="A61" s="41" t="s">
        <v>7</v>
      </c>
      <c r="B61" s="162" t="s">
        <v>111</v>
      </c>
      <c r="C61" s="163" t="s">
        <v>82</v>
      </c>
      <c r="D61" s="65">
        <f t="shared" si="45"/>
        <v>75</v>
      </c>
      <c r="E61" s="44">
        <f t="shared" si="46"/>
        <v>30</v>
      </c>
      <c r="F61" s="45">
        <f t="shared" si="47"/>
        <v>0</v>
      </c>
      <c r="G61" s="64">
        <f t="shared" si="48"/>
        <v>30</v>
      </c>
      <c r="H61" s="62">
        <v>30</v>
      </c>
      <c r="I61" s="46"/>
      <c r="J61" s="46"/>
      <c r="K61" s="46"/>
      <c r="L61" s="66"/>
      <c r="M61" s="66"/>
      <c r="N61" s="67">
        <f t="shared" si="49"/>
        <v>0</v>
      </c>
      <c r="O61" s="47">
        <f t="shared" si="50"/>
        <v>45</v>
      </c>
      <c r="P61" s="212"/>
      <c r="Q61" s="213"/>
      <c r="R61" s="72"/>
      <c r="S61" s="72"/>
      <c r="T61" s="213"/>
      <c r="U61" s="213"/>
      <c r="V61" s="48"/>
      <c r="W61" s="49"/>
      <c r="X61" s="214"/>
      <c r="Y61" s="213">
        <v>30</v>
      </c>
      <c r="Z61" s="48">
        <v>0</v>
      </c>
      <c r="AA61" s="48">
        <v>45</v>
      </c>
      <c r="AB61" s="213"/>
      <c r="AC61" s="213"/>
      <c r="AD61" s="48"/>
      <c r="AE61" s="48"/>
      <c r="AF61" s="50"/>
      <c r="AG61" s="51"/>
      <c r="AH61" s="52">
        <v>3</v>
      </c>
      <c r="AI61" s="52"/>
      <c r="AJ61" s="204">
        <f t="shared" si="52"/>
        <v>1.2</v>
      </c>
      <c r="AK61" s="72">
        <f t="shared" si="51"/>
        <v>3</v>
      </c>
      <c r="AL61" s="48"/>
      <c r="AM61" s="164">
        <f t="shared" si="53"/>
        <v>3</v>
      </c>
    </row>
    <row r="62" spans="1:39" s="26" customFormat="1" x14ac:dyDescent="0.25">
      <c r="A62" s="41" t="s">
        <v>6</v>
      </c>
      <c r="B62" s="165" t="s">
        <v>113</v>
      </c>
      <c r="C62" s="163" t="s">
        <v>84</v>
      </c>
      <c r="D62" s="65">
        <f t="shared" si="45"/>
        <v>50</v>
      </c>
      <c r="E62" s="44">
        <f t="shared" si="46"/>
        <v>30</v>
      </c>
      <c r="F62" s="45">
        <f t="shared" si="47"/>
        <v>0</v>
      </c>
      <c r="G62" s="64">
        <f t="shared" si="48"/>
        <v>30</v>
      </c>
      <c r="H62" s="62"/>
      <c r="I62" s="46"/>
      <c r="J62" s="71">
        <v>30</v>
      </c>
      <c r="K62" s="46"/>
      <c r="L62" s="66"/>
      <c r="M62" s="66"/>
      <c r="N62" s="67">
        <f t="shared" si="49"/>
        <v>0</v>
      </c>
      <c r="O62" s="47">
        <f t="shared" si="50"/>
        <v>20</v>
      </c>
      <c r="P62" s="212"/>
      <c r="Q62" s="213"/>
      <c r="R62" s="72"/>
      <c r="S62" s="72"/>
      <c r="T62" s="213"/>
      <c r="U62" s="213"/>
      <c r="V62" s="48"/>
      <c r="W62" s="49"/>
      <c r="X62" s="214"/>
      <c r="Y62" s="213">
        <v>30</v>
      </c>
      <c r="Z62" s="48">
        <v>0</v>
      </c>
      <c r="AA62" s="48">
        <v>20</v>
      </c>
      <c r="AB62" s="213"/>
      <c r="AC62" s="213"/>
      <c r="AD62" s="48"/>
      <c r="AE62" s="48"/>
      <c r="AF62" s="50"/>
      <c r="AG62" s="51"/>
      <c r="AH62" s="52">
        <v>2</v>
      </c>
      <c r="AI62" s="52"/>
      <c r="AJ62" s="204">
        <f t="shared" si="52"/>
        <v>1.2</v>
      </c>
      <c r="AK62" s="72">
        <f t="shared" si="51"/>
        <v>2</v>
      </c>
      <c r="AL62" s="48"/>
      <c r="AM62" s="164">
        <f t="shared" si="53"/>
        <v>2</v>
      </c>
    </row>
    <row r="63" spans="1:39" s="26" customFormat="1" x14ac:dyDescent="0.25">
      <c r="A63" s="41" t="s">
        <v>5</v>
      </c>
      <c r="B63" s="162" t="s">
        <v>114</v>
      </c>
      <c r="C63" s="163" t="s">
        <v>84</v>
      </c>
      <c r="D63" s="65">
        <f t="shared" si="45"/>
        <v>50</v>
      </c>
      <c r="E63" s="44">
        <f t="shared" si="46"/>
        <v>30</v>
      </c>
      <c r="F63" s="45">
        <f t="shared" si="47"/>
        <v>0</v>
      </c>
      <c r="G63" s="64">
        <f t="shared" si="48"/>
        <v>30</v>
      </c>
      <c r="H63" s="62"/>
      <c r="I63" s="46"/>
      <c r="J63" s="71"/>
      <c r="K63" s="46">
        <v>30</v>
      </c>
      <c r="L63" s="66"/>
      <c r="M63" s="66"/>
      <c r="N63" s="67">
        <f t="shared" si="49"/>
        <v>0</v>
      </c>
      <c r="O63" s="47">
        <f t="shared" si="50"/>
        <v>20</v>
      </c>
      <c r="P63" s="212"/>
      <c r="Q63" s="213"/>
      <c r="R63" s="72"/>
      <c r="S63" s="72"/>
      <c r="T63" s="213"/>
      <c r="U63" s="213"/>
      <c r="V63" s="48"/>
      <c r="W63" s="49"/>
      <c r="X63" s="214"/>
      <c r="Y63" s="213">
        <v>30</v>
      </c>
      <c r="Z63" s="48"/>
      <c r="AA63" s="48">
        <v>20</v>
      </c>
      <c r="AB63" s="213"/>
      <c r="AC63" s="213"/>
      <c r="AD63" s="48"/>
      <c r="AE63" s="48"/>
      <c r="AF63" s="50"/>
      <c r="AG63" s="51"/>
      <c r="AH63" s="52">
        <v>2</v>
      </c>
      <c r="AI63" s="52"/>
      <c r="AJ63" s="204">
        <f t="shared" si="52"/>
        <v>1.2</v>
      </c>
      <c r="AK63" s="72">
        <f t="shared" si="51"/>
        <v>2</v>
      </c>
      <c r="AL63" s="48"/>
      <c r="AM63" s="164">
        <f t="shared" si="53"/>
        <v>2</v>
      </c>
    </row>
    <row r="64" spans="1:39" s="4" customFormat="1" x14ac:dyDescent="0.25">
      <c r="A64" s="41" t="s">
        <v>4</v>
      </c>
      <c r="B64" s="165" t="s">
        <v>112</v>
      </c>
      <c r="C64" s="163" t="s">
        <v>84</v>
      </c>
      <c r="D64" s="65">
        <f t="shared" si="45"/>
        <v>50</v>
      </c>
      <c r="E64" s="44">
        <f t="shared" si="46"/>
        <v>30</v>
      </c>
      <c r="F64" s="45">
        <f t="shared" si="47"/>
        <v>0</v>
      </c>
      <c r="G64" s="64">
        <f t="shared" si="48"/>
        <v>30</v>
      </c>
      <c r="H64" s="62"/>
      <c r="I64" s="46"/>
      <c r="J64" s="71">
        <v>30</v>
      </c>
      <c r="K64" s="46"/>
      <c r="L64" s="66"/>
      <c r="M64" s="66"/>
      <c r="N64" s="67">
        <f t="shared" si="49"/>
        <v>0</v>
      </c>
      <c r="O64" s="47">
        <f t="shared" si="50"/>
        <v>20</v>
      </c>
      <c r="P64" s="212"/>
      <c r="Q64" s="213"/>
      <c r="R64" s="72"/>
      <c r="S64" s="72"/>
      <c r="T64" s="213"/>
      <c r="U64" s="213"/>
      <c r="V64" s="48"/>
      <c r="W64" s="49"/>
      <c r="X64" s="214"/>
      <c r="Y64" s="213">
        <v>30</v>
      </c>
      <c r="Z64" s="48"/>
      <c r="AA64" s="48">
        <v>20</v>
      </c>
      <c r="AB64" s="212"/>
      <c r="AC64" s="213"/>
      <c r="AD64" s="48"/>
      <c r="AE64" s="49"/>
      <c r="AF64" s="50"/>
      <c r="AG64" s="51"/>
      <c r="AH64" s="52">
        <v>2</v>
      </c>
      <c r="AI64" s="52"/>
      <c r="AJ64" s="204">
        <f t="shared" si="52"/>
        <v>1.2</v>
      </c>
      <c r="AK64" s="72">
        <f t="shared" si="51"/>
        <v>2</v>
      </c>
      <c r="AL64" s="48"/>
      <c r="AM64" s="164">
        <f t="shared" si="53"/>
        <v>2</v>
      </c>
    </row>
    <row r="65" spans="1:40" s="4" customFormat="1" ht="35.5" thickBot="1" x14ac:dyDescent="0.3">
      <c r="A65" s="189" t="s">
        <v>13</v>
      </c>
      <c r="B65" s="185" t="s">
        <v>110</v>
      </c>
      <c r="C65" s="183" t="s">
        <v>84</v>
      </c>
      <c r="D65" s="168">
        <f t="shared" si="45"/>
        <v>50</v>
      </c>
      <c r="E65" s="169">
        <f t="shared" si="46"/>
        <v>30</v>
      </c>
      <c r="F65" s="96">
        <f t="shared" si="47"/>
        <v>0</v>
      </c>
      <c r="G65" s="170">
        <f t="shared" si="48"/>
        <v>30</v>
      </c>
      <c r="H65" s="171"/>
      <c r="I65" s="172"/>
      <c r="J65" s="172"/>
      <c r="K65" s="172">
        <v>30</v>
      </c>
      <c r="L65" s="174"/>
      <c r="M65" s="174"/>
      <c r="N65" s="67">
        <f t="shared" si="49"/>
        <v>0</v>
      </c>
      <c r="O65" s="47">
        <f t="shared" si="50"/>
        <v>20</v>
      </c>
      <c r="P65" s="215"/>
      <c r="Q65" s="216"/>
      <c r="R65" s="97"/>
      <c r="S65" s="97"/>
      <c r="T65" s="216"/>
      <c r="U65" s="216"/>
      <c r="V65" s="53"/>
      <c r="W65" s="54"/>
      <c r="X65" s="217"/>
      <c r="Y65" s="216">
        <v>30</v>
      </c>
      <c r="Z65" s="53"/>
      <c r="AA65" s="176">
        <v>20</v>
      </c>
      <c r="AB65" s="215"/>
      <c r="AC65" s="216"/>
      <c r="AD65" s="53"/>
      <c r="AE65" s="54"/>
      <c r="AF65" s="76"/>
      <c r="AG65" s="77"/>
      <c r="AH65" s="78">
        <v>2</v>
      </c>
      <c r="AI65" s="78"/>
      <c r="AJ65" s="204">
        <f t="shared" si="52"/>
        <v>1.2</v>
      </c>
      <c r="AK65" s="72">
        <f t="shared" si="51"/>
        <v>2</v>
      </c>
      <c r="AL65" s="53"/>
      <c r="AM65" s="182">
        <f t="shared" si="53"/>
        <v>2</v>
      </c>
    </row>
    <row r="66" spans="1:40" s="1" customFormat="1" ht="43.5" customHeight="1" thickBot="1" x14ac:dyDescent="0.3">
      <c r="A66" s="240" t="s">
        <v>103</v>
      </c>
      <c r="B66" s="241" t="s">
        <v>105</v>
      </c>
      <c r="C66" s="242" t="s">
        <v>87</v>
      </c>
      <c r="D66" s="243">
        <f>SUM(O66,E66)</f>
        <v>500</v>
      </c>
      <c r="E66" s="244">
        <f>SUM(N66,F66:G66)</f>
        <v>155</v>
      </c>
      <c r="F66" s="244">
        <f t="shared" ref="F66:G69" si="54">SUM(P66,T66,X66,AB66)</f>
        <v>0</v>
      </c>
      <c r="G66" s="245">
        <f t="shared" si="54"/>
        <v>105</v>
      </c>
      <c r="H66" s="246">
        <v>0</v>
      </c>
      <c r="I66" s="247">
        <v>0</v>
      </c>
      <c r="J66" s="247">
        <v>0</v>
      </c>
      <c r="K66" s="247">
        <v>0</v>
      </c>
      <c r="L66" s="247">
        <v>105</v>
      </c>
      <c r="M66" s="248">
        <v>0</v>
      </c>
      <c r="N66" s="249">
        <f t="shared" ref="N66:O69" si="55">SUM(R66,V66,Z66,AD66)</f>
        <v>50</v>
      </c>
      <c r="O66" s="244">
        <f t="shared" si="55"/>
        <v>345</v>
      </c>
      <c r="P66" s="250">
        <v>0</v>
      </c>
      <c r="Q66" s="250">
        <v>30</v>
      </c>
      <c r="R66" s="251">
        <v>0</v>
      </c>
      <c r="S66" s="251">
        <v>45</v>
      </c>
      <c r="T66" s="250">
        <v>0</v>
      </c>
      <c r="U66" s="250">
        <v>30</v>
      </c>
      <c r="V66" s="251">
        <v>0</v>
      </c>
      <c r="W66" s="251">
        <v>45</v>
      </c>
      <c r="X66" s="250">
        <v>0</v>
      </c>
      <c r="Y66" s="250">
        <v>30</v>
      </c>
      <c r="Z66" s="251">
        <v>50</v>
      </c>
      <c r="AA66" s="251">
        <v>70</v>
      </c>
      <c r="AB66" s="250">
        <v>0</v>
      </c>
      <c r="AC66" s="250">
        <v>15</v>
      </c>
      <c r="AD66" s="251">
        <v>0</v>
      </c>
      <c r="AE66" s="251">
        <v>185</v>
      </c>
      <c r="AF66" s="252">
        <v>3</v>
      </c>
      <c r="AG66" s="252">
        <v>3</v>
      </c>
      <c r="AH66" s="252">
        <v>6</v>
      </c>
      <c r="AI66" s="252">
        <v>8</v>
      </c>
      <c r="AJ66" s="244">
        <v>7</v>
      </c>
      <c r="AK66" s="250">
        <v>20</v>
      </c>
      <c r="AL66" s="250">
        <v>0</v>
      </c>
      <c r="AM66" s="253">
        <v>20</v>
      </c>
    </row>
    <row r="67" spans="1:40" s="14" customFormat="1" ht="48" customHeight="1" thickBot="1" x14ac:dyDescent="0.3">
      <c r="A67" s="222" t="s">
        <v>104</v>
      </c>
      <c r="B67" s="99" t="s">
        <v>106</v>
      </c>
      <c r="C67" s="254" t="s">
        <v>84</v>
      </c>
      <c r="D67" s="131">
        <f>SUM(O67,E67)</f>
        <v>500</v>
      </c>
      <c r="E67" s="255">
        <f>SUM(N67,F67:G67)</f>
        <v>155</v>
      </c>
      <c r="F67" s="255">
        <f t="shared" si="54"/>
        <v>0</v>
      </c>
      <c r="G67" s="256">
        <f t="shared" si="54"/>
        <v>105</v>
      </c>
      <c r="H67" s="257">
        <v>0</v>
      </c>
      <c r="I67" s="258">
        <v>0</v>
      </c>
      <c r="J67" s="258">
        <v>0</v>
      </c>
      <c r="K67" s="258">
        <v>0</v>
      </c>
      <c r="L67" s="258">
        <v>105</v>
      </c>
      <c r="M67" s="259">
        <v>0</v>
      </c>
      <c r="N67" s="136">
        <f t="shared" si="55"/>
        <v>50</v>
      </c>
      <c r="O67" s="255">
        <f t="shared" si="55"/>
        <v>345</v>
      </c>
      <c r="P67" s="260">
        <v>0</v>
      </c>
      <c r="Q67" s="260">
        <v>30</v>
      </c>
      <c r="R67" s="261">
        <v>0</v>
      </c>
      <c r="S67" s="261">
        <v>45</v>
      </c>
      <c r="T67" s="260">
        <v>0</v>
      </c>
      <c r="U67" s="260">
        <v>30</v>
      </c>
      <c r="V67" s="261">
        <v>0</v>
      </c>
      <c r="W67" s="261">
        <v>170</v>
      </c>
      <c r="X67" s="260">
        <v>0</v>
      </c>
      <c r="Y67" s="260">
        <v>45</v>
      </c>
      <c r="Z67" s="261">
        <v>50</v>
      </c>
      <c r="AA67" s="261">
        <v>130</v>
      </c>
      <c r="AB67" s="260">
        <v>0</v>
      </c>
      <c r="AC67" s="260">
        <v>0</v>
      </c>
      <c r="AD67" s="261">
        <v>0</v>
      </c>
      <c r="AE67" s="261">
        <v>0</v>
      </c>
      <c r="AF67" s="262">
        <v>3</v>
      </c>
      <c r="AG67" s="262">
        <v>8</v>
      </c>
      <c r="AH67" s="262">
        <v>9</v>
      </c>
      <c r="AI67" s="262">
        <v>0</v>
      </c>
      <c r="AJ67" s="255">
        <v>7</v>
      </c>
      <c r="AK67" s="260">
        <v>20</v>
      </c>
      <c r="AL67" s="260">
        <v>0</v>
      </c>
      <c r="AM67" s="263">
        <v>20</v>
      </c>
    </row>
    <row r="68" spans="1:40" s="18" customFormat="1" ht="40.5" customHeight="1" thickBot="1" x14ac:dyDescent="0.35">
      <c r="A68" s="264" t="s">
        <v>100</v>
      </c>
      <c r="B68" s="265" t="s">
        <v>142</v>
      </c>
      <c r="C68" s="266" t="s">
        <v>87</v>
      </c>
      <c r="D68" s="272">
        <f>SUM(E68:O68)</f>
        <v>1440</v>
      </c>
      <c r="E68" s="267">
        <f>SUM(F68:G68,N68)</f>
        <v>480</v>
      </c>
      <c r="F68" s="267">
        <f t="shared" si="54"/>
        <v>0</v>
      </c>
      <c r="G68" s="268">
        <f t="shared" si="54"/>
        <v>480</v>
      </c>
      <c r="H68" s="269">
        <v>0</v>
      </c>
      <c r="I68" s="270">
        <v>0</v>
      </c>
      <c r="J68" s="270">
        <v>480</v>
      </c>
      <c r="K68" s="270">
        <v>0</v>
      </c>
      <c r="L68" s="270">
        <v>0</v>
      </c>
      <c r="M68" s="271">
        <v>0</v>
      </c>
      <c r="N68" s="272">
        <f t="shared" si="55"/>
        <v>0</v>
      </c>
      <c r="O68" s="270">
        <f t="shared" si="55"/>
        <v>0</v>
      </c>
      <c r="P68" s="267">
        <v>0</v>
      </c>
      <c r="Q68" s="270">
        <v>0</v>
      </c>
      <c r="R68" s="273">
        <v>0</v>
      </c>
      <c r="S68" s="273">
        <v>0</v>
      </c>
      <c r="T68" s="270">
        <v>0</v>
      </c>
      <c r="U68" s="270">
        <v>0</v>
      </c>
      <c r="V68" s="273">
        <v>0</v>
      </c>
      <c r="W68" s="273">
        <v>0</v>
      </c>
      <c r="X68" s="270">
        <v>0</v>
      </c>
      <c r="Y68" s="270">
        <v>0</v>
      </c>
      <c r="Z68" s="273">
        <v>0</v>
      </c>
      <c r="AA68" s="273">
        <v>0</v>
      </c>
      <c r="AB68" s="270">
        <v>0</v>
      </c>
      <c r="AC68" s="270">
        <v>480</v>
      </c>
      <c r="AD68" s="273">
        <v>0</v>
      </c>
      <c r="AE68" s="273">
        <v>0</v>
      </c>
      <c r="AF68" s="270">
        <v>0</v>
      </c>
      <c r="AG68" s="270">
        <v>0</v>
      </c>
      <c r="AH68" s="270">
        <v>0</v>
      </c>
      <c r="AI68" s="270">
        <v>18</v>
      </c>
      <c r="AJ68" s="270">
        <v>18</v>
      </c>
      <c r="AK68" s="270">
        <v>18</v>
      </c>
      <c r="AL68" s="270">
        <v>0</v>
      </c>
      <c r="AM68" s="274">
        <v>18</v>
      </c>
    </row>
    <row r="69" spans="1:40" s="18" customFormat="1" ht="42.5" customHeight="1" thickBot="1" x14ac:dyDescent="0.35">
      <c r="A69" s="222" t="s">
        <v>101</v>
      </c>
      <c r="B69" s="275" t="s">
        <v>143</v>
      </c>
      <c r="C69" s="276" t="s">
        <v>102</v>
      </c>
      <c r="D69" s="136">
        <f>SUM(E69:O69)</f>
        <v>1440</v>
      </c>
      <c r="E69" s="277">
        <f>SUM(F69:G69,N69)</f>
        <v>480</v>
      </c>
      <c r="F69" s="277">
        <f t="shared" si="54"/>
        <v>0</v>
      </c>
      <c r="G69" s="133">
        <f t="shared" si="54"/>
        <v>480</v>
      </c>
      <c r="H69" s="134">
        <v>0</v>
      </c>
      <c r="I69" s="132">
        <v>0</v>
      </c>
      <c r="J69" s="132">
        <v>480</v>
      </c>
      <c r="K69" s="132">
        <v>0</v>
      </c>
      <c r="L69" s="132">
        <v>0</v>
      </c>
      <c r="M69" s="135">
        <v>0</v>
      </c>
      <c r="N69" s="136">
        <f t="shared" si="55"/>
        <v>0</v>
      </c>
      <c r="O69" s="132">
        <f t="shared" si="55"/>
        <v>0</v>
      </c>
      <c r="P69" s="277">
        <v>0</v>
      </c>
      <c r="Q69" s="132">
        <v>160</v>
      </c>
      <c r="R69" s="278">
        <v>0</v>
      </c>
      <c r="S69" s="278">
        <v>0</v>
      </c>
      <c r="T69" s="132">
        <v>0</v>
      </c>
      <c r="U69" s="132">
        <v>320</v>
      </c>
      <c r="V69" s="278">
        <v>0</v>
      </c>
      <c r="W69" s="278">
        <v>0</v>
      </c>
      <c r="X69" s="132">
        <v>0</v>
      </c>
      <c r="Y69" s="132">
        <v>0</v>
      </c>
      <c r="Z69" s="278">
        <v>0</v>
      </c>
      <c r="AA69" s="278">
        <v>0</v>
      </c>
      <c r="AB69" s="132">
        <v>0</v>
      </c>
      <c r="AC69" s="132">
        <v>0</v>
      </c>
      <c r="AD69" s="278">
        <v>0</v>
      </c>
      <c r="AE69" s="278">
        <v>0</v>
      </c>
      <c r="AF69" s="132">
        <v>6</v>
      </c>
      <c r="AG69" s="132">
        <v>12</v>
      </c>
      <c r="AH69" s="132">
        <v>0</v>
      </c>
      <c r="AI69" s="132">
        <v>0</v>
      </c>
      <c r="AJ69" s="132">
        <v>18</v>
      </c>
      <c r="AK69" s="132">
        <v>18</v>
      </c>
      <c r="AL69" s="132">
        <v>0</v>
      </c>
      <c r="AM69" s="137">
        <v>18</v>
      </c>
    </row>
    <row r="70" spans="1:40" s="18" customFormat="1" ht="32.25" customHeight="1" x14ac:dyDescent="0.55000000000000004">
      <c r="A70" s="315" t="s">
        <v>78</v>
      </c>
      <c r="B70" s="316"/>
      <c r="C70" s="317"/>
      <c r="D70" s="321">
        <f t="shared" ref="D70:O70" si="56">SUM(D8,D11,D15,D19,D34,D42,D66,D68)</f>
        <v>4000</v>
      </c>
      <c r="E70" s="285">
        <f t="shared" si="56"/>
        <v>1715</v>
      </c>
      <c r="F70" s="285">
        <f t="shared" si="56"/>
        <v>330</v>
      </c>
      <c r="G70" s="323">
        <f t="shared" si="56"/>
        <v>1335</v>
      </c>
      <c r="H70" s="325">
        <f t="shared" si="56"/>
        <v>210</v>
      </c>
      <c r="I70" s="285">
        <f t="shared" si="56"/>
        <v>105</v>
      </c>
      <c r="J70" s="285">
        <f t="shared" ref="J70:L70" si="57">SUM(J8,J11,J15,J19,J34,J42,J66,J68)</f>
        <v>810</v>
      </c>
      <c r="K70" s="285">
        <f t="shared" si="57"/>
        <v>105</v>
      </c>
      <c r="L70" s="285">
        <f t="shared" si="57"/>
        <v>105</v>
      </c>
      <c r="M70" s="327">
        <f t="shared" si="56"/>
        <v>0</v>
      </c>
      <c r="N70" s="321">
        <f t="shared" si="56"/>
        <v>50</v>
      </c>
      <c r="O70" s="285">
        <f t="shared" si="56"/>
        <v>1325</v>
      </c>
      <c r="P70" s="279">
        <f t="shared" ref="P70:AL70" si="58">SUM(P8+P11+P15+P19+P34+P42+P66+P68)</f>
        <v>120</v>
      </c>
      <c r="Q70" s="279">
        <f t="shared" si="58"/>
        <v>240</v>
      </c>
      <c r="R70" s="279">
        <f t="shared" si="58"/>
        <v>0</v>
      </c>
      <c r="S70" s="279">
        <f t="shared" si="58"/>
        <v>390</v>
      </c>
      <c r="T70" s="279">
        <f t="shared" si="58"/>
        <v>135</v>
      </c>
      <c r="U70" s="279">
        <f t="shared" si="58"/>
        <v>255</v>
      </c>
      <c r="V70" s="279">
        <f t="shared" si="58"/>
        <v>0</v>
      </c>
      <c r="W70" s="279">
        <f t="shared" si="58"/>
        <v>360</v>
      </c>
      <c r="X70" s="279">
        <f t="shared" si="58"/>
        <v>45</v>
      </c>
      <c r="Y70" s="279">
        <f t="shared" si="58"/>
        <v>285</v>
      </c>
      <c r="Z70" s="279">
        <f t="shared" si="58"/>
        <v>50</v>
      </c>
      <c r="AA70" s="279">
        <f t="shared" si="58"/>
        <v>370</v>
      </c>
      <c r="AB70" s="279">
        <f t="shared" si="58"/>
        <v>30</v>
      </c>
      <c r="AC70" s="279">
        <f t="shared" si="58"/>
        <v>555</v>
      </c>
      <c r="AD70" s="279">
        <f t="shared" si="58"/>
        <v>0</v>
      </c>
      <c r="AE70" s="279">
        <f t="shared" si="58"/>
        <v>205</v>
      </c>
      <c r="AF70" s="279">
        <f>SUM(AF8+AF11+AF15+AF19+AF34+AF42+AF66+AF68)</f>
        <v>30</v>
      </c>
      <c r="AG70" s="279">
        <f>SUM(AG8+AG11+AG15+AG19+AG34+AG42+AG66+AG68)</f>
        <v>30</v>
      </c>
      <c r="AH70" s="279">
        <f>SUM(AH8+AH11+AH15+AH19+AH34+AH42+AH66+AH68)</f>
        <v>30</v>
      </c>
      <c r="AI70" s="279">
        <f>SUM(AI8+AI11+AI15+AI19+AI34+AI42+AI66+AI68)</f>
        <v>30</v>
      </c>
      <c r="AJ70" s="285">
        <f t="shared" si="58"/>
        <v>68.199999999999989</v>
      </c>
      <c r="AK70" s="285">
        <f>SUM(AK8+AK11+AK15+AK19+AK34+AK42+AK66+AK68)</f>
        <v>96</v>
      </c>
      <c r="AL70" s="285">
        <f t="shared" si="58"/>
        <v>9</v>
      </c>
      <c r="AM70" s="285">
        <f>SUM(AM8+AM11+AM15+AM19+AM34+AM42+AM66+AM68)</f>
        <v>54</v>
      </c>
      <c r="AN70" s="36"/>
    </row>
    <row r="71" spans="1:40" s="18" customFormat="1" ht="32.5" customHeight="1" thickBot="1" x14ac:dyDescent="0.35">
      <c r="A71" s="318"/>
      <c r="B71" s="319"/>
      <c r="C71" s="320"/>
      <c r="D71" s="322"/>
      <c r="E71" s="286"/>
      <c r="F71" s="286"/>
      <c r="G71" s="324"/>
      <c r="H71" s="326"/>
      <c r="I71" s="286"/>
      <c r="J71" s="286"/>
      <c r="K71" s="286"/>
      <c r="L71" s="286"/>
      <c r="M71" s="328"/>
      <c r="N71" s="322"/>
      <c r="O71" s="286"/>
      <c r="P71" s="286">
        <f>SUM(P70:S70)</f>
        <v>750</v>
      </c>
      <c r="Q71" s="286"/>
      <c r="R71" s="286"/>
      <c r="S71" s="286"/>
      <c r="T71" s="286">
        <f>SUM(T70:W70)</f>
        <v>750</v>
      </c>
      <c r="U71" s="286"/>
      <c r="V71" s="286"/>
      <c r="W71" s="286"/>
      <c r="X71" s="286">
        <f>SUM(X70:AA70)</f>
        <v>750</v>
      </c>
      <c r="Y71" s="286"/>
      <c r="Z71" s="286"/>
      <c r="AA71" s="286"/>
      <c r="AB71" s="286">
        <f>SUM(AB70:AE70)</f>
        <v>790</v>
      </c>
      <c r="AC71" s="286"/>
      <c r="AD71" s="286"/>
      <c r="AE71" s="286"/>
      <c r="AF71" s="308">
        <f>SUM(AF70:AI70)</f>
        <v>120</v>
      </c>
      <c r="AG71" s="308"/>
      <c r="AH71" s="308"/>
      <c r="AI71" s="308"/>
      <c r="AJ71" s="286"/>
      <c r="AK71" s="286"/>
      <c r="AL71" s="286"/>
      <c r="AM71" s="286"/>
    </row>
    <row r="72" spans="1:40" s="18" customFormat="1" ht="31.5" x14ac:dyDescent="0.3">
      <c r="A72" s="293" t="s">
        <v>77</v>
      </c>
      <c r="B72" s="294"/>
      <c r="C72" s="295"/>
      <c r="D72" s="299">
        <f t="shared" ref="D72:O72" si="59">SUM(D8,D11,D13,D19,D30,D42,D67,D69)</f>
        <v>3260</v>
      </c>
      <c r="E72" s="287">
        <f t="shared" si="59"/>
        <v>1415</v>
      </c>
      <c r="F72" s="287">
        <f t="shared" si="59"/>
        <v>180</v>
      </c>
      <c r="G72" s="301">
        <f t="shared" si="59"/>
        <v>1185</v>
      </c>
      <c r="H72" s="303">
        <f t="shared" si="59"/>
        <v>210</v>
      </c>
      <c r="I72" s="287">
        <f t="shared" si="59"/>
        <v>15</v>
      </c>
      <c r="J72" s="287">
        <f t="shared" ref="J72:L72" si="60">SUM(J8,J11,J13,J19,J30,J42,J67,J69)</f>
        <v>765</v>
      </c>
      <c r="K72" s="287">
        <f t="shared" si="60"/>
        <v>90</v>
      </c>
      <c r="L72" s="287">
        <f t="shared" si="60"/>
        <v>105</v>
      </c>
      <c r="M72" s="305">
        <f t="shared" si="59"/>
        <v>0</v>
      </c>
      <c r="N72" s="299">
        <f t="shared" si="59"/>
        <v>50</v>
      </c>
      <c r="O72" s="287">
        <f t="shared" si="59"/>
        <v>885</v>
      </c>
      <c r="P72" s="280">
        <f t="shared" ref="P72:AM72" si="61">SUM(P8+P11+P13+P19+P30+P42+P67+P69)</f>
        <v>105</v>
      </c>
      <c r="Q72" s="280">
        <f t="shared" si="61"/>
        <v>430</v>
      </c>
      <c r="R72" s="280">
        <f t="shared" si="61"/>
        <v>0</v>
      </c>
      <c r="S72" s="280">
        <f t="shared" si="61"/>
        <v>245</v>
      </c>
      <c r="T72" s="280">
        <f t="shared" si="61"/>
        <v>45</v>
      </c>
      <c r="U72" s="280">
        <f t="shared" si="61"/>
        <v>470</v>
      </c>
      <c r="V72" s="280">
        <f t="shared" si="61"/>
        <v>0</v>
      </c>
      <c r="W72" s="280">
        <f t="shared" si="61"/>
        <v>255</v>
      </c>
      <c r="X72" s="280">
        <f t="shared" si="61"/>
        <v>30</v>
      </c>
      <c r="Y72" s="280">
        <f t="shared" si="61"/>
        <v>285</v>
      </c>
      <c r="Z72" s="280">
        <f t="shared" si="61"/>
        <v>50</v>
      </c>
      <c r="AA72" s="280">
        <f t="shared" si="61"/>
        <v>385</v>
      </c>
      <c r="AB72" s="280">
        <f t="shared" si="61"/>
        <v>0</v>
      </c>
      <c r="AC72" s="280">
        <f t="shared" si="61"/>
        <v>0</v>
      </c>
      <c r="AD72" s="280">
        <f t="shared" si="61"/>
        <v>0</v>
      </c>
      <c r="AE72" s="280">
        <f t="shared" si="61"/>
        <v>0</v>
      </c>
      <c r="AF72" s="280">
        <f>SUM(AF8+AF11+AF13+AF19+AF30+AF42+AF67+AF69)</f>
        <v>30</v>
      </c>
      <c r="AG72" s="280">
        <f>SUM(AG8+AG11+AG13+AG19+AG30+AG42+AG67+AG69)</f>
        <v>30</v>
      </c>
      <c r="AH72" s="280">
        <f>SUM(AH8+AH11+AH13+AH19+AH30+AH42+AH67+AH69)</f>
        <v>30</v>
      </c>
      <c r="AI72" s="280">
        <f>SUM(AI8+AI11+AI13+AI19+AI30+AI42+AI67+AI69)</f>
        <v>0</v>
      </c>
      <c r="AJ72" s="287">
        <f t="shared" si="61"/>
        <v>56.2</v>
      </c>
      <c r="AK72" s="287">
        <f t="shared" si="61"/>
        <v>79</v>
      </c>
      <c r="AL72" s="287">
        <f t="shared" si="61"/>
        <v>12</v>
      </c>
      <c r="AM72" s="291">
        <f t="shared" si="61"/>
        <v>54</v>
      </c>
    </row>
    <row r="73" spans="1:40" s="18" customFormat="1" ht="32" thickBot="1" x14ac:dyDescent="0.35">
      <c r="A73" s="296"/>
      <c r="B73" s="297"/>
      <c r="C73" s="298"/>
      <c r="D73" s="300"/>
      <c r="E73" s="288"/>
      <c r="F73" s="288"/>
      <c r="G73" s="302"/>
      <c r="H73" s="304"/>
      <c r="I73" s="288"/>
      <c r="J73" s="288"/>
      <c r="K73" s="288"/>
      <c r="L73" s="288"/>
      <c r="M73" s="306"/>
      <c r="N73" s="300"/>
      <c r="O73" s="288"/>
      <c r="P73" s="288">
        <f>SUM(P72:S72)</f>
        <v>780</v>
      </c>
      <c r="Q73" s="288"/>
      <c r="R73" s="288"/>
      <c r="S73" s="288"/>
      <c r="T73" s="288">
        <f>SUM(T72:W72)</f>
        <v>770</v>
      </c>
      <c r="U73" s="288"/>
      <c r="V73" s="288"/>
      <c r="W73" s="288"/>
      <c r="X73" s="288">
        <f>SUM(X72:AA72)</f>
        <v>750</v>
      </c>
      <c r="Y73" s="288"/>
      <c r="Z73" s="288"/>
      <c r="AA73" s="288"/>
      <c r="AB73" s="288">
        <f>SUM(AB72:AE72)</f>
        <v>0</v>
      </c>
      <c r="AC73" s="288"/>
      <c r="AD73" s="288"/>
      <c r="AE73" s="288"/>
      <c r="AF73" s="307">
        <f>SUM(AF72:AI72)</f>
        <v>90</v>
      </c>
      <c r="AG73" s="307"/>
      <c r="AH73" s="307"/>
      <c r="AI73" s="307"/>
      <c r="AJ73" s="288"/>
      <c r="AK73" s="288"/>
      <c r="AL73" s="288"/>
      <c r="AM73" s="292"/>
    </row>
    <row r="74" spans="1:40" s="18" customFormat="1" x14ac:dyDescent="0.3">
      <c r="A74" s="6"/>
      <c r="B74" s="30"/>
      <c r="C74" s="25"/>
      <c r="D74" s="289"/>
      <c r="E74" s="290"/>
      <c r="F74" s="290"/>
      <c r="G74" s="25"/>
      <c r="H74" s="25"/>
      <c r="I74" s="25"/>
      <c r="J74" s="25"/>
      <c r="K74" s="25"/>
      <c r="L74" s="25"/>
      <c r="M74" s="25"/>
      <c r="N74" s="25"/>
      <c r="O74" s="25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7"/>
      <c r="AG74" s="7"/>
      <c r="AH74" s="7"/>
      <c r="AI74" s="7"/>
      <c r="AJ74" s="8"/>
      <c r="AK74" s="8"/>
      <c r="AL74" s="8"/>
      <c r="AM74" s="9"/>
    </row>
    <row r="75" spans="1:40" s="18" customFormat="1" x14ac:dyDescent="0.45">
      <c r="A75" s="7"/>
      <c r="B75" s="195"/>
      <c r="C75" s="10"/>
      <c r="D75" s="200" t="s">
        <v>139</v>
      </c>
      <c r="E75" s="201">
        <f>SUM(F70:G71)-480</f>
        <v>1185</v>
      </c>
      <c r="F75" s="27"/>
      <c r="G75" s="28"/>
      <c r="H75" s="28"/>
      <c r="I75" s="28"/>
      <c r="J75" s="28"/>
      <c r="K75" s="28"/>
      <c r="L75" s="28"/>
      <c r="M75" s="28"/>
      <c r="N75" s="27"/>
      <c r="O75" s="27"/>
      <c r="P75" s="197"/>
      <c r="Q75" s="197"/>
      <c r="R75" s="11"/>
      <c r="S75" s="35"/>
      <c r="T75" s="198"/>
      <c r="U75" s="198"/>
      <c r="V75" s="12"/>
      <c r="W75" s="12"/>
      <c r="X75" s="198"/>
      <c r="Y75" s="198"/>
      <c r="Z75" s="6"/>
      <c r="AA75" s="6"/>
      <c r="AB75" s="6"/>
      <c r="AC75" s="6"/>
      <c r="AD75" s="6"/>
      <c r="AE75" s="6"/>
      <c r="AF75" s="7"/>
      <c r="AG75" s="7"/>
      <c r="AH75" s="7"/>
      <c r="AI75" s="7"/>
      <c r="AJ75" s="13"/>
      <c r="AK75" s="13"/>
      <c r="AL75" s="13"/>
      <c r="AM75" s="14"/>
    </row>
    <row r="76" spans="1:40" s="18" customFormat="1" ht="32" x14ac:dyDescent="0.6">
      <c r="A76" s="32"/>
      <c r="B76" s="32"/>
      <c r="C76" s="33"/>
      <c r="D76" s="202" t="s">
        <v>140</v>
      </c>
      <c r="E76" s="203">
        <f>SUM(F72:G73)-480</f>
        <v>885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4"/>
      <c r="AK76" s="34"/>
      <c r="AL76" s="34"/>
      <c r="AM76" s="34"/>
    </row>
    <row r="77" spans="1:40" s="18" customFormat="1" ht="31.5" x14ac:dyDescent="0.55000000000000004">
      <c r="A77" s="32"/>
      <c r="B77" s="32"/>
      <c r="C77" s="33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4"/>
      <c r="AK77" s="34"/>
      <c r="AL77" s="34"/>
      <c r="AM77" s="34"/>
    </row>
    <row r="78" spans="1:40" s="18" customFormat="1" ht="31.5" x14ac:dyDescent="0.55000000000000004">
      <c r="A78" s="32"/>
      <c r="B78" s="32"/>
      <c r="C78" s="33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</row>
    <row r="79" spans="1:40" s="18" customFormat="1" ht="31.5" x14ac:dyDescent="0.55000000000000004">
      <c r="A79" s="32"/>
      <c r="B79" s="32"/>
      <c r="C79" s="33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4"/>
      <c r="AK79" s="34"/>
      <c r="AL79" s="34"/>
      <c r="AM79" s="34"/>
    </row>
    <row r="80" spans="1:40" s="18" customFormat="1" ht="31.5" x14ac:dyDescent="0.55000000000000004">
      <c r="A80" s="32"/>
      <c r="B80" s="32"/>
      <c r="C80" s="33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4"/>
      <c r="AK80" s="34"/>
      <c r="AL80" s="34"/>
      <c r="AM80" s="34"/>
    </row>
    <row r="81" spans="1:38" s="18" customFormat="1" x14ac:dyDescent="0.7">
      <c r="A81" s="15"/>
      <c r="B81" s="31"/>
      <c r="C81" s="19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5"/>
      <c r="AG81" s="15"/>
      <c r="AH81" s="15"/>
      <c r="AI81" s="15"/>
      <c r="AJ81" s="17"/>
      <c r="AK81" s="17"/>
      <c r="AL81" s="17"/>
    </row>
    <row r="82" spans="1:38" s="18" customFormat="1" x14ac:dyDescent="0.7">
      <c r="A82" s="15"/>
      <c r="B82" s="31"/>
      <c r="C82" s="19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5"/>
      <c r="AG82" s="15"/>
      <c r="AH82" s="15"/>
      <c r="AI82" s="15"/>
      <c r="AJ82" s="17"/>
      <c r="AK82" s="17"/>
      <c r="AL82" s="17"/>
    </row>
    <row r="83" spans="1:38" s="18" customFormat="1" x14ac:dyDescent="0.7">
      <c r="A83" s="15"/>
      <c r="B83" s="31"/>
      <c r="C83" s="19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5"/>
      <c r="AG83" s="15"/>
      <c r="AH83" s="15"/>
      <c r="AI83" s="15"/>
      <c r="AJ83" s="17"/>
      <c r="AK83" s="17"/>
      <c r="AL83" s="17"/>
    </row>
    <row r="84" spans="1:38" s="18" customFormat="1" x14ac:dyDescent="0.7">
      <c r="A84" s="15"/>
      <c r="B84" s="31"/>
      <c r="C84" s="19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5"/>
      <c r="AG84" s="15"/>
      <c r="AH84" s="15"/>
      <c r="AI84" s="15"/>
      <c r="AJ84" s="17"/>
      <c r="AK84" s="17"/>
      <c r="AL84" s="17"/>
    </row>
    <row r="85" spans="1:38" s="18" customFormat="1" x14ac:dyDescent="0.7">
      <c r="A85" s="15"/>
      <c r="B85" s="31"/>
      <c r="C85" s="19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5"/>
      <c r="AG85" s="15"/>
      <c r="AH85" s="15"/>
      <c r="AI85" s="15"/>
      <c r="AJ85" s="17"/>
      <c r="AK85" s="17"/>
      <c r="AL85" s="17"/>
    </row>
    <row r="86" spans="1:38" s="18" customFormat="1" x14ac:dyDescent="0.7">
      <c r="A86" s="15"/>
      <c r="B86" s="31"/>
      <c r="C86" s="19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5"/>
      <c r="AG86" s="15"/>
      <c r="AH86" s="15"/>
      <c r="AI86" s="15"/>
      <c r="AJ86" s="17"/>
      <c r="AK86" s="17"/>
      <c r="AL86" s="17"/>
    </row>
    <row r="87" spans="1:38" s="18" customFormat="1" x14ac:dyDescent="0.7">
      <c r="A87" s="15"/>
      <c r="B87" s="31"/>
      <c r="C87" s="19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5"/>
      <c r="AG87" s="15"/>
      <c r="AH87" s="15"/>
      <c r="AI87" s="15"/>
      <c r="AJ87" s="17"/>
      <c r="AK87" s="17"/>
      <c r="AL87" s="17"/>
    </row>
    <row r="88" spans="1:38" s="18" customFormat="1" x14ac:dyDescent="0.7">
      <c r="A88" s="15"/>
      <c r="B88" s="31"/>
      <c r="C88" s="19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5"/>
      <c r="AG88" s="15"/>
      <c r="AH88" s="15"/>
      <c r="AI88" s="15"/>
      <c r="AJ88" s="17"/>
      <c r="AK88" s="17"/>
      <c r="AL88" s="17"/>
    </row>
    <row r="89" spans="1:38" s="18" customFormat="1" x14ac:dyDescent="0.7">
      <c r="A89" s="15"/>
      <c r="B89" s="31"/>
      <c r="C89" s="19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5"/>
      <c r="AG89" s="15"/>
      <c r="AH89" s="15"/>
      <c r="AI89" s="15"/>
      <c r="AJ89" s="17"/>
      <c r="AK89" s="17"/>
      <c r="AL89" s="17"/>
    </row>
    <row r="90" spans="1:38" s="18" customFormat="1" x14ac:dyDescent="0.7">
      <c r="A90" s="15"/>
      <c r="B90" s="31"/>
      <c r="C90" s="19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5"/>
      <c r="AG90" s="15"/>
      <c r="AH90" s="15"/>
      <c r="AI90" s="15"/>
      <c r="AJ90" s="17"/>
      <c r="AK90" s="17"/>
      <c r="AL90" s="17"/>
    </row>
    <row r="91" spans="1:38" s="18" customFormat="1" x14ac:dyDescent="0.7">
      <c r="A91" s="15"/>
      <c r="B91" s="31"/>
      <c r="C91" s="19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5"/>
      <c r="AG91" s="15"/>
      <c r="AH91" s="15"/>
      <c r="AI91" s="15"/>
      <c r="AJ91" s="17"/>
      <c r="AK91" s="17"/>
      <c r="AL91" s="17"/>
    </row>
    <row r="92" spans="1:38" s="18" customFormat="1" x14ac:dyDescent="0.7">
      <c r="A92" s="15"/>
      <c r="B92" s="31"/>
      <c r="C92" s="19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5"/>
      <c r="AG92" s="15"/>
      <c r="AH92" s="15"/>
      <c r="AI92" s="15"/>
      <c r="AJ92" s="17"/>
      <c r="AK92" s="17"/>
      <c r="AL92" s="17"/>
    </row>
    <row r="93" spans="1:38" s="18" customFormat="1" x14ac:dyDescent="0.7">
      <c r="A93" s="15"/>
      <c r="B93" s="31"/>
      <c r="C93" s="19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5"/>
      <c r="AG93" s="15"/>
      <c r="AH93" s="15"/>
      <c r="AI93" s="15"/>
      <c r="AJ93" s="17"/>
      <c r="AK93" s="17"/>
      <c r="AL93" s="17"/>
    </row>
    <row r="94" spans="1:38" s="18" customFormat="1" x14ac:dyDescent="0.7">
      <c r="A94" s="15"/>
      <c r="B94" s="31"/>
      <c r="C94" s="19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5"/>
      <c r="AG94" s="15"/>
      <c r="AH94" s="15"/>
      <c r="AI94" s="15"/>
      <c r="AJ94" s="17"/>
      <c r="AK94" s="17"/>
      <c r="AL94" s="17"/>
    </row>
    <row r="95" spans="1:38" s="18" customFormat="1" x14ac:dyDescent="0.7">
      <c r="A95" s="15"/>
      <c r="B95" s="31"/>
      <c r="C95" s="19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5"/>
      <c r="AG95" s="15"/>
      <c r="AH95" s="15"/>
      <c r="AI95" s="15"/>
      <c r="AJ95" s="17"/>
      <c r="AK95" s="17"/>
      <c r="AL95" s="17"/>
    </row>
    <row r="96" spans="1:38" s="18" customFormat="1" x14ac:dyDescent="0.7">
      <c r="A96" s="15"/>
      <c r="B96" s="31"/>
      <c r="C96" s="19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5"/>
      <c r="AG96" s="15"/>
      <c r="AH96" s="15"/>
      <c r="AI96" s="15"/>
      <c r="AJ96" s="17"/>
      <c r="AK96" s="17"/>
      <c r="AL96" s="17"/>
    </row>
    <row r="97" spans="1:39" s="18" customFormat="1" x14ac:dyDescent="0.7">
      <c r="A97" s="15"/>
      <c r="B97" s="31"/>
      <c r="C97" s="19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5"/>
      <c r="AG97" s="15"/>
      <c r="AH97" s="15"/>
      <c r="AI97" s="15"/>
      <c r="AJ97" s="17"/>
      <c r="AK97" s="17"/>
      <c r="AL97" s="17"/>
    </row>
    <row r="98" spans="1:39" s="18" customFormat="1" x14ac:dyDescent="0.7">
      <c r="A98" s="15"/>
      <c r="B98" s="31"/>
      <c r="C98" s="19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5"/>
      <c r="AG98" s="15"/>
      <c r="AH98" s="15"/>
      <c r="AI98" s="15"/>
      <c r="AJ98" s="17"/>
      <c r="AK98" s="17"/>
      <c r="AL98" s="17"/>
    </row>
    <row r="99" spans="1:39" s="18" customFormat="1" x14ac:dyDescent="0.7">
      <c r="A99" s="15"/>
      <c r="B99" s="31"/>
      <c r="C99" s="19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5"/>
      <c r="AG99" s="15"/>
      <c r="AH99" s="15"/>
      <c r="AI99" s="15"/>
      <c r="AJ99" s="17"/>
      <c r="AK99" s="17"/>
      <c r="AL99" s="17"/>
    </row>
    <row r="100" spans="1:39" s="18" customFormat="1" x14ac:dyDescent="0.7">
      <c r="A100" s="15"/>
      <c r="B100" s="31"/>
      <c r="C100" s="19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5"/>
      <c r="AG100" s="15"/>
      <c r="AH100" s="15"/>
      <c r="AI100" s="15"/>
      <c r="AJ100" s="17"/>
      <c r="AK100" s="17"/>
      <c r="AL100" s="17"/>
    </row>
    <row r="101" spans="1:39" x14ac:dyDescent="0.7">
      <c r="AM101" s="18"/>
    </row>
    <row r="102" spans="1:39" x14ac:dyDescent="0.7">
      <c r="AM102" s="18"/>
    </row>
    <row r="103" spans="1:39" x14ac:dyDescent="0.7">
      <c r="AM103" s="18"/>
    </row>
    <row r="104" spans="1:39" x14ac:dyDescent="0.7">
      <c r="AM104" s="18"/>
    </row>
    <row r="105" spans="1:39" x14ac:dyDescent="0.7">
      <c r="AM105" s="18"/>
    </row>
    <row r="106" spans="1:39" x14ac:dyDescent="0.7">
      <c r="AM106" s="18"/>
    </row>
    <row r="107" spans="1:39" x14ac:dyDescent="0.7">
      <c r="AM107" s="18"/>
    </row>
    <row r="108" spans="1:39" x14ac:dyDescent="0.7">
      <c r="AM108" s="18"/>
    </row>
  </sheetData>
  <sheetProtection formatCells="0"/>
  <dataConsolidate/>
  <mergeCells count="80">
    <mergeCell ref="A1:AM1"/>
    <mergeCell ref="A4:A7"/>
    <mergeCell ref="B4:B7"/>
    <mergeCell ref="C4:C7"/>
    <mergeCell ref="D4:O4"/>
    <mergeCell ref="P4:AE4"/>
    <mergeCell ref="AF4:AM4"/>
    <mergeCell ref="D5:D7"/>
    <mergeCell ref="P5:W5"/>
    <mergeCell ref="H5:H7"/>
    <mergeCell ref="I5:I7"/>
    <mergeCell ref="K5:K7"/>
    <mergeCell ref="M5:M7"/>
    <mergeCell ref="E5:E7"/>
    <mergeCell ref="F5:F7"/>
    <mergeCell ref="G5:G7"/>
    <mergeCell ref="N5:N7"/>
    <mergeCell ref="O5:O7"/>
    <mergeCell ref="AM6:AM7"/>
    <mergeCell ref="AK6:AK7"/>
    <mergeCell ref="X5:AE5"/>
    <mergeCell ref="AF5:AI5"/>
    <mergeCell ref="AJ5:AM5"/>
    <mergeCell ref="X6:AA6"/>
    <mergeCell ref="AB6:AE6"/>
    <mergeCell ref="AF6:AF7"/>
    <mergeCell ref="AG6:AG7"/>
    <mergeCell ref="AL6:AL7"/>
    <mergeCell ref="P6:S6"/>
    <mergeCell ref="T6:W6"/>
    <mergeCell ref="AM70:AM71"/>
    <mergeCell ref="A70:C71"/>
    <mergeCell ref="D70:D71"/>
    <mergeCell ref="E70:E71"/>
    <mergeCell ref="F70:F71"/>
    <mergeCell ref="G70:G71"/>
    <mergeCell ref="N70:N71"/>
    <mergeCell ref="O70:O71"/>
    <mergeCell ref="AJ70:AJ71"/>
    <mergeCell ref="H70:H71"/>
    <mergeCell ref="I70:I71"/>
    <mergeCell ref="K70:K71"/>
    <mergeCell ref="M70:M71"/>
    <mergeCell ref="P71:S71"/>
    <mergeCell ref="T71:W71"/>
    <mergeCell ref="X71:AA71"/>
    <mergeCell ref="AB71:AE71"/>
    <mergeCell ref="AF71:AI71"/>
    <mergeCell ref="AL70:AL71"/>
    <mergeCell ref="AK70:AK71"/>
    <mergeCell ref="AI6:AI7"/>
    <mergeCell ref="AJ6:AJ7"/>
    <mergeCell ref="AH6:AH7"/>
    <mergeCell ref="AM72:AM73"/>
    <mergeCell ref="AK72:AK73"/>
    <mergeCell ref="A72:C73"/>
    <mergeCell ref="D72:D73"/>
    <mergeCell ref="E72:E73"/>
    <mergeCell ref="F72:F73"/>
    <mergeCell ref="G72:G73"/>
    <mergeCell ref="H72:H73"/>
    <mergeCell ref="I72:I73"/>
    <mergeCell ref="K72:K73"/>
    <mergeCell ref="M72:M73"/>
    <mergeCell ref="AF73:AI73"/>
    <mergeCell ref="N72:N73"/>
    <mergeCell ref="O72:O73"/>
    <mergeCell ref="AJ72:AJ73"/>
    <mergeCell ref="AL72:AL73"/>
    <mergeCell ref="D74:F74"/>
    <mergeCell ref="P73:S73"/>
    <mergeCell ref="T73:W73"/>
    <mergeCell ref="X73:AA73"/>
    <mergeCell ref="AB73:AE73"/>
    <mergeCell ref="J5:J7"/>
    <mergeCell ref="L5:L7"/>
    <mergeCell ref="J70:J71"/>
    <mergeCell ref="J72:J73"/>
    <mergeCell ref="L70:L71"/>
    <mergeCell ref="L72:L73"/>
  </mergeCells>
  <printOptions horizontalCentered="1" verticalCentered="1"/>
  <pageMargins left="0.19685039370078741" right="0.19685039370078741" top="0" bottom="3.937007874015748E-2" header="0" footer="0"/>
  <pageSetup paperSize="9" scale="19" orientation="landscape" horizontalDpi="300" verticalDpi="300" r:id="rId1"/>
  <headerFooter alignWithMargins="0"/>
  <colBreaks count="1" manualBreakCount="1">
    <brk id="39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zalacznik_nr_2</vt:lpstr>
      <vt:lpstr>zalacznik_nr_2!Obszar_wydruku</vt:lpstr>
    </vt:vector>
  </TitlesOfParts>
  <Company>PWSZ Konin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Zimny</dc:creator>
  <cp:lastModifiedBy>Robert Cieślak</cp:lastModifiedBy>
  <cp:lastPrinted>2017-08-24T22:20:43Z</cp:lastPrinted>
  <dcterms:created xsi:type="dcterms:W3CDTF">2000-08-09T08:42:37Z</dcterms:created>
  <dcterms:modified xsi:type="dcterms:W3CDTF">2025-04-29T10:29:49Z</dcterms:modified>
</cp:coreProperties>
</file>